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46" documentId="120_S{2AC9BD13-BADA-5192-A53E-5A8FF88502F6}" xr6:coauthVersionLast="47" xr6:coauthVersionMax="47" xr10:uidLastSave="{BCF541DF-CF3E-4EBC-B7B5-6CC34A5C15A1}"/>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<sst xmlns="http://schemas.openxmlformats.org/spreadsheetml/2006/main" count="180301" uniqueCount="39134">
  <si>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</si>
  <si>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</si>
  <si>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</si>
  <si>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</si>
  <si>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</si>
  <si>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</si>
  <si>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</si>
  <si>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</si>
  <si>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</si>
  <si>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</si>
  <si>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</si>
  <si>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</si>
  <si>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</si>
  <si>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</si>
  <si>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</si>
  <si>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</si>
  <si>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</si>
  <si>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</si>
  <si>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</si>
  <si>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</si>
  <si>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</si>
  <si>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</si>
  <si>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</si>
  <si>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</si>
  <si>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</si>
  <si>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</si>
  <si>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</si>
  <si>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</si>
  <si>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</si>
  <si>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</si>
  <si>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</si>
  <si>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</si>
  <si>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</si>
  <si>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</si>
  <si>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</si>
  <si>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</si>
  <si>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</si>
  <si>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</si>
  <si>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</si>
  <si>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</si>
  <si>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</si>
  <si>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</si>
  <si>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</si>
  <si>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</si>
  <si>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</si>
  <si>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</si>
  <si>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</si>
  <si>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</si>
  <si>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</si>
  <si>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</si>
  <si>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</si>
  <si>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</si>
  <si>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</si>
  <si>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</si>
  <si>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</si>
  <si>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</si>
  <si>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</si>
  <si>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</si>
  <si>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</si>
  <si>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</si>
  <si>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</si>
  <si>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</si>
  <si>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</si>
  <si>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</si>
  <si>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</si>
  <si>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</si>
  <si>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</si>
  <si>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</si>
  <si>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</si>
  <si>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</si>
  <si>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</si>
  <si>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</si>
  <si>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</si>
  <si>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</si>
  <si>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</si>
  <si>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</si>
  <si>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</si>
  <si>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</si>
  <si>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</si>
  <si>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</si>
  <si>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</si>
  <si>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</si>
  <si>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</si>
  <si>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</si>
  <si>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</si>
  <si>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</si>
  <si>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</si>
  <si>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</si>
  <si>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</si>
  <si>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</si>
  <si>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</si>
  <si>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</si>
  <si>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</si>
  <si>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</si>
  <si>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</si>
  <si>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</si>
  <si>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</si>
  <si>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</si>
  <si>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</si>
  <si>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</si>
  <si>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</si>
  <si>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</si>
  <si>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</si>
  <si>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</si>
  <si>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</si>
  <si>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</si>
  <si>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</si>
  <si>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</si>
  <si>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</si>
  <si>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</si>
  <si>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</si>
  <si>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</si>
  <si>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</si>
  <si>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</si>
  <si>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</si>
  <si>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</si>
  <si>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</si>
  <si>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</si>
  <si>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</si>
  <si>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</si>
  <si>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</si>
  <si>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</si>
  <si>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</si>
  <si>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</si>
  <si>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</si>
  <si>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</si>
  <si>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</si>
  <si>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</si>
  <si>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</si>
  <si>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</si>
  <si>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</si>
  <si>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</si>
  <si>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</si>
  <si>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</si>
  <si>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</si>
  <si>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</si>
  <si>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</si>
  <si>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</si>
  <si>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</si>
  <si>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</si>
  <si>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</si>
  <si>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</si>
  <si>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</si>
  <si>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</si>
  <si>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</si>
  <si>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</si>
  <si>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</si>
  <si>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</si>
  <si>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</si>
  <si>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</si>
  <si>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</si>
  <si>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</si>
  <si>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</si>
  <si>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</si>
  <si>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</si>
  <si>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</si>
  <si>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</si>
  <si>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</si>
  <si>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</si>
  <si>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</si>
  <si>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</si>
  <si>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</si>
  <si>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</si>
  <si>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</si>
  <si>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</si>
  <si>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</si>
  <si>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</si>
  <si>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</si>
  <si>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</si>
  <si>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</si>
  <si>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</si>
  <si>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</si>
  <si>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</si>
  <si>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</si>
  <si>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</si>
  <si>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</si>
  <si>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</si>
  <si>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</si>
  <si>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</si>
  <si>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</si>
  <si>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</si>
  <si>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</si>
  <si>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</si>
  <si>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</si>
  <si>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</si>
  <si>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</si>
  <si>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</si>
  <si>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</si>
  <si>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</si>
  <si>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</si>
  <si>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</si>
  <si>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</si>
  <si>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</si>
  <si>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</si>
  <si>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</si>
  <si>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</si>
  <si>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</si>
  <si>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</si>
  <si>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</si>
  <si>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</si>
  <si>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</si>
  <si>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</si>
  <si>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</si>
  <si>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</si>
  <si>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</si>
  <si>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</si>
  <si>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</si>
  <si>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</si>
  <si>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</si>
  <si>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</si>
  <si>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</si>
  <si>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</si>
  <si>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</si>
  <si>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</si>
  <si>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</si>
  <si>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</si>
  <si>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</si>
  <si>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</si>
  <si>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</si>
  <si>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</si>
  <si>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</si>
  <si>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</si>
  <si>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</si>
  <si>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</si>
  <si>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</si>
  <si>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</si>
  <si>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</si>
  <si>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</si>
  <si>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</si>
  <si>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</si>
  <si>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</si>
  <si>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</si>
  <si>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</si>
  <si>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</si>
  <si>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</si>
  <si>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</si>
  <si>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</si>
  <si>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</si>
  <si>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</si>
  <si>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</si>
  <si>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</si>
  <si>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</si>
  <si>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</si>
  <si>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</si>
  <si>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</si>
  <si>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</si>
  <si>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</si>
  <si>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</si>
  <si>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</si>
  <si>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</si>
  <si>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</si>
  <si>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</si>
  <si>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</si>
  <si>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</si>
  <si>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</si>
  <si>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</si>
  <si>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</si>
  <si>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</si>
  <si>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</si>
  <si>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</si>
  <si>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</si>
  <si>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</si>
  <si>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</si>
  <si>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</si>
  <si>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</si>
  <si>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</si>
  <si>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</si>
  <si>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</si>
  <si>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</si>
  <si>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</si>
  <si>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</si>
  <si>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</si>
  <si>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</si>
  <si>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</si>
  <si>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</si>
  <si>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</si>
  <si>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</si>
  <si>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</si>
  <si>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</si>
  <si>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</si>
  <si>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</si>
  <si>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</si>
  <si>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</si>
  <si>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</si>
  <si>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</si>
  <si>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</si>
  <si>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</si>
  <si>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</si>
  <si>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</si>
  <si>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</si>
  <si>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</si>
  <si>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</si>
  <si>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</si>
  <si>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</si>
  <si>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</si>
  <si>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</si>
  <si>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</si>
  <si>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</si>
  <si>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</si>
  <si>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</si>
  <si>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</si>
  <si>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</si>
  <si>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</si>
  <si>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</si>
  <si>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</si>
  <si>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</si>
  <si>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</si>
  <si>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</si>
  <si>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</si>
  <si>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</si>
  <si>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</si>
  <si>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</si>
  <si>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</si>
  <si>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</si>
  <si>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</si>
  <si>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</si>
  <si>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</si>
  <si>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</si>
  <si>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</si>
  <si>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</si>
  <si>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</si>
  <si>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</si>
  <si>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</si>
  <si>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</si>
  <si>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</si>
  <si>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</si>
  <si>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</si>
  <si>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</si>
  <si>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</si>
  <si>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</si>
  <si>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</si>
  <si>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</si>
  <si>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</si>
  <si>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</si>
  <si>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</si>
  <si>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</si>
  <si>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</si>
  <si>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</si>
  <si>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</si>
  <si>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</si>
  <si>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</si>
  <si>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</si>
  <si>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</si>
  <si>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</si>
  <si>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</si>
  <si>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</si>
  <si>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</si>
  <si>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</si>
  <si>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</si>
  <si>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</si>
  <si>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</si>
  <si>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</si>
  <si>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</si>
  <si>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</si>
  <si>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</si>
  <si>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</si>
  <si>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</si>
  <si>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</si>
  <si>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</si>
  <si>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</si>
  <si>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</si>
  <si>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</si>
  <si>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</si>
  <si>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</si>
  <si>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</si>
  <si>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</si>
  <si>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</si>
  <si>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</si>
  <si>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</si>
  <si>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</si>
  <si>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</si>
  <si>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</si>
  <si>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</si>
  <si>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</si>
  <si>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</si>
  <si>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</si>
  <si>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</si>
  <si>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</si>
  <si>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</si>
  <si>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</si>
  <si>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</si>
  <si>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</si>
  <si>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</si>
  <si>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</si>
  <si>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</si>
  <si>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</si>
  <si>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</si>
  <si>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</si>
  <si>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</si>
  <si>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</si>
  <si>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</si>
  <si>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</si>
  <si>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</si>
  <si>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</si>
  <si>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</si>
  <si>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</si>
  <si>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</si>
  <si>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</si>
  <si>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</si>
  <si>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</si>
  <si>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</si>
  <si>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</si>
  <si>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</si>
  <si>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</si>
  <si>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</si>
  <si>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</si>
  <si>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</si>
  <si>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</si>
  <si>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</si>
  <si>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</si>
  <si>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</si>
  <si>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</si>
  <si>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</si>
  <si>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</si>
  <si>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</si>
  <si>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</si>
  <si>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</si>
  <si>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</si>
  <si>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</si>
  <si>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</si>
  <si>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</si>
  <si>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</si>
  <si>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</si>
  <si>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</si>
  <si>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</si>
  <si>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</si>
  <si>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</si>
  <si>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</si>
  <si>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</si>
  <si>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</si>
  <si>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</si>
  <si>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</si>
  <si>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</si>
  <si>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</si>
  <si>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</si>
  <si>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</si>
  <si>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</si>
  <si>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</si>
  <si>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</si>
  <si>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</si>
  <si>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</si>
  <si>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</si>
  <si>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</si>
  <si>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</si>
  <si>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</si>
  <si>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</si>
  <si>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</si>
  <si>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</si>
  <si>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</si>
  <si>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</si>
  <si>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</si>
  <si>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</si>
  <si>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</si>
  <si>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</si>
  <si>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</si>
  <si>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</si>
  <si>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</si>
  <si>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</si>
  <si>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</si>
  <si>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</si>
  <si>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</si>
  <si>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</si>
  <si>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</si>
  <si>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</si>
  <si>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</si>
  <si>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</si>
  <si>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</si>
  <si>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</si>
  <si>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</si>
  <si>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</si>
  <si>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</si>
  <si>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</si>
  <si>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</si>
  <si>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</si>
  <si>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</si>
  <si>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</si>
  <si>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</si>
  <si>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</si>
  <si>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</si>
  <si>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</si>
  <si>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</si>
  <si>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</si>
  <si>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</si>
  <si>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</si>
  <si>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</si>
  <si>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</si>
  <si>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</si>
  <si>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</si>
  <si>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</si>
  <si>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</si>
  <si>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</si>
  <si>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</si>
  <si>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</si>
  <si>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</si>
  <si>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</si>
  <si>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</si>
  <si>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</si>
  <si>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</si>
  <si>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</si>
  <si>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</si>
  <si>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</si>
  <si>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</si>
  <si>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</si>
  <si>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</si>
  <si>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</si>
  <si>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</si>
  <si>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</si>
  <si>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</si>
  <si>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</si>
  <si>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</si>
  <si>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</si>
  <si>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</si>
  <si>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</si>
  <si>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</si>
  <si>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</si>
  <si>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</si>
  <si>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</si>
  <si>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</si>
  <si>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</si>
  <si>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</si>
  <si>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</si>
  <si>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</si>
  <si>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</si>
  <si>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</si>
  <si>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</si>
  <si>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</si>
  <si>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</si>
  <si>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</si>
  <si>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</si>
  <si>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</si>
  <si>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</si>
  <si>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</si>
  <si>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</si>
  <si>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</si>
  <si>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</si>
  <si>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</si>
  <si>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</si>
  <si>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</si>
  <si>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</si>
  <si>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</si>
  <si>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</si>
  <si>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</si>
  <si>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</si>
  <si>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</si>
  <si>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</si>
  <si>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</si>
  <si>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</si>
  <si>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</si>
  <si>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</si>
  <si>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</si>
  <si>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</si>
  <si>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</si>
  <si>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</si>
  <si>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</si>
  <si>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</si>
  <si>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</si>
  <si>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</si>
  <si>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</si>
  <si>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</si>
  <si>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</si>
  <si>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</si>
  <si>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</si>
  <si>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</si>
  <si>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</si>
  <si>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</si>
  <si>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</si>
  <si>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</si>
  <si>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</si>
  <si>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</si>
  <si>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</si>
  <si>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</si>
  <si>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</si>
  <si>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</si>
  <si>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</si>
  <si>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</si>
  <si>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</si>
  <si>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</si>
  <si>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</si>
  <si>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</si>
  <si>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</si>
  <si>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</si>
  <si>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</si>
  <si>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</si>
  <si>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</si>
  <si>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</si>
  <si>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</si>
  <si>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</si>
  <si>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</si>
  <si>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</si>
  <si>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</si>
  <si>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</si>
  <si>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</si>
  <si>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</si>
  <si>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</si>
  <si>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</si>
  <si>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</si>
  <si>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</si>
  <si>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</si>
  <si>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</si>
  <si>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</si>
  <si>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</si>
  <si>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</si>
  <si>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</si>
  <si>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</si>
  <si>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</si>
  <si>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</si>
  <si>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</si>
  <si>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</si>
  <si>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</si>
  <si>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</si>
  <si>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</si>
  <si>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</si>
  <si>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</si>
  <si>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</si>
  <si>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</si>
  <si>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</si>
  <si>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</si>
  <si>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</si>
  <si>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</si>
  <si>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</si>
  <si>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</si>
  <si>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</si>
  <si>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</si>
  <si>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</si>
  <si>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</si>
  <si>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</si>
  <si>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</si>
  <si>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</si>
  <si>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</si>
  <si>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</si>
  <si>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</si>
  <si>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</si>
  <si>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</si>
  <si>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</si>
  <si>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</si>
  <si>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</si>
  <si>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</si>
  <si>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</si>
  <si>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</si>
  <si>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</si>
  <si>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</si>
  <si>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</si>
  <si>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</si>
  <si>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</si>
  <si>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</si>
  <si>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</si>
  <si>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</si>
  <si>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</si>
  <si>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</si>
  <si>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</si>
  <si>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</si>
  <si>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</si>
  <si>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</si>
  <si>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</si>
  <si>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</si>
  <si>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</si>
  <si>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</si>
  <si>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</si>
  <si>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</si>
  <si>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</si>
  <si>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</si>
  <si>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</si>
  <si>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</si>
  <si>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</si>
  <si>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</si>
  <si>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</si>
  <si>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</si>
  <si>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</si>
  <si>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</si>
  <si>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</si>
  <si>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</si>
  <si>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</si>
  <si>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</si>
  <si>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</si>
  <si>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</si>
  <si>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</si>
  <si>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</si>
  <si>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</si>
  <si>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</si>
  <si>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</si>
  <si>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</si>
  <si>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</si>
  <si>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</si>
  <si>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</si>
  <si>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</si>
  <si>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</si>
  <si>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</si>
  <si>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</si>
  <si>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</si>
  <si>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</si>
  <si>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</si>
  <si>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</si>
  <si>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</si>
  <si>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</si>
  <si>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</si>
  <si>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</si>
  <si>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</si>
  <si>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</si>
  <si>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</si>
  <si>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</si>
  <si>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</si>
  <si>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</si>
  <si>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</si>
  <si>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</si>
  <si>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</si>
  <si>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</si>
  <si>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</si>
  <si>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</si>
  <si>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</si>
  <si>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</si>
  <si>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</si>
  <si>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</si>
  <si>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</si>
  <si>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</si>
  <si>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</si>
  <si>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</si>
  <si>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</si>
  <si>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</si>
  <si>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</si>
  <si>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</si>
  <si>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</si>
  <si>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</si>
  <si>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</si>
  <si>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</si>
  <si>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</si>
  <si>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</si>
  <si>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</si>
  <si>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</si>
  <si>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</si>
  <si>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</si>
  <si>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</si>
  <si>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</si>
  <si>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</si>
  <si>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</si>
  <si>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</si>
  <si>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</si>
  <si>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</si>
  <si>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</si>
  <si>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</si>
  <si>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</si>
  <si>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</si>
  <si>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</si>
  <si>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</si>
  <si>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</si>
  <si>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</si>
  <si>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</si>
  <si>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</si>
  <si>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</si>
  <si>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</si>
  <si>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</si>
  <si>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</si>
  <si>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</si>
  <si>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</si>
  <si>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</si>
  <si>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</si>
  <si>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</si>
  <si>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</si>
  <si>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</si>
  <si>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</si>
  <si>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</si>
  <si>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</si>
  <si>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</si>
  <si>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</si>
  <si>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</si>
  <si>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</si>
  <si>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</si>
  <si>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</si>
  <si>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</si>
  <si>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</si>
  <si>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</si>
  <si>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</si>
  <si>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</si>
  <si>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</si>
  <si>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</si>
  <si>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</si>
  <si>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</si>
  <si>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</si>
  <si>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</si>
  <si>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</si>
  <si>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</si>
  <si>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</si>
  <si>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</si>
  <si>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</si>
  <si>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</si>
  <si>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</si>
  <si>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</si>
  <si>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</si>
  <si>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</si>
  <si>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</si>
  <si>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</si>
  <si>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</si>
  <si>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</si>
  <si>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</si>
  <si>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</si>
  <si>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</si>
  <si>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</si>
  <si>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</si>
  <si>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</si>
  <si>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</si>
  <si>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</si>
  <si>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</si>
  <si>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</si>
  <si>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</si>
  <si>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</si>
  <si>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</si>
  <si>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</si>
  <si>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</si>
  <si>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</si>
  <si>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</si>
  <si>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</si>
  <si>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</si>
  <si>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</si>
  <si>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</si>
  <si>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</si>
  <si>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</si>
  <si>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</si>
  <si>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</si>
  <si>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</si>
  <si>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</si>
  <si>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</si>
  <si>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</si>
  <si>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</si>
  <si>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</si>
  <si>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</si>
  <si>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</si>
  <si>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</si>
  <si>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</si>
  <si>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</si>
  <si>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</si>
  <si>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</si>
  <si>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</si>
  <si>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</si>
  <si>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</si>
  <si>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</si>
  <si>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</si>
  <si>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</si>
  <si>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</si>
  <si>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</si>
  <si>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</si>
  <si>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</si>
  <si>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</si>
  <si>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</si>
  <si>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</si>
  <si>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</si>
  <si>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</si>
  <si>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</si>
  <si>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</si>
  <si>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</si>
  <si>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</si>
  <si>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</si>
  <si>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</si>
  <si>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</si>
  <si>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</si>
  <si>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</si>
  <si>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</si>
  <si>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</si>
  <si>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</si>
  <si>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</si>
  <si>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</si>
  <si>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</si>
  <si>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</si>
  <si>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</si>
  <si>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</si>
  <si>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</si>
  <si>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</si>
  <si>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</si>
  <si>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</si>
  <si>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</si>
  <si>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</si>
  <si>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</si>
  <si>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</si>
  <si>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</si>
  <si>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</si>
  <si>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</si>
  <si>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</si>
  <si>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</si>
  <si>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</si>
  <si>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</si>
  <si>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</si>
  <si>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</si>
  <si>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</si>
  <si>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</si>
  <si>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</si>
  <si>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</si>
  <si>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</si>
  <si>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</si>
  <si>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</si>
  <si>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</si>
  <si>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</si>
  <si>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</si>
  <si>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</si>
  <si>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</si>
  <si>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</si>
  <si>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</si>
  <si>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</si>
  <si>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</si>
  <si>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</si>
  <si>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</si>
  <si>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</si>
  <si>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</si>
  <si>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</si>
  <si>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</si>
  <si>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</si>
  <si>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</si>
  <si>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</si>
  <si>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</si>
  <si>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</si>
  <si>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</si>
  <si>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</si>
  <si>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</si>
  <si>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</si>
  <si>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</si>
  <si>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</si>
  <si>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</si>
  <si>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</si>
  <si>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</si>
  <si>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</si>
  <si>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</si>
  <si>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</si>
  <si>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</si>
  <si>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</si>
  <si>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</si>
  <si>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</si>
  <si>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</si>
  <si>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</si>
  <si>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</si>
  <si>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</si>
  <si>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</si>
  <si>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</si>
  <si>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</si>
  <si>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</si>
  <si>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</si>
  <si>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</si>
  <si>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</si>
  <si>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</si>
  <si>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</si>
  <si>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</si>
  <si>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</si>
  <si>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</si>
  <si>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</si>
  <si>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</si>
  <si>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</si>
  <si>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</si>
  <si>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</si>
  <si>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</si>
  <si>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</si>
  <si>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</si>
  <si>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</si>
  <si>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</si>
  <si>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</si>
  <si>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</si>
  <si>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</si>
  <si>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</si>
  <si>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</si>
  <si>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</si>
  <si>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</si>
  <si>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</si>
  <si>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</si>
  <si>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</si>
  <si>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</si>
  <si>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</si>
  <si>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</si>
  <si>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</si>
  <si>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</si>
  <si>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</si>
  <si>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</si>
  <si>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</si>
  <si>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</si>
  <si>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</si>
  <si>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</si>
  <si>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</si>
  <si>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</si>
  <si>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</si>
  <si>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</si>
  <si>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</si>
  <si>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</si>
  <si>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</si>
  <si>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</si>
  <si>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</si>
  <si>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</si>
  <si>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</si>
  <si>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</si>
  <si>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</si>
  <si>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</si>
  <si>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</si>
  <si>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</si>
  <si>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</si>
  <si>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</si>
  <si>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</si>
  <si>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</si>
  <si>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</si>
  <si>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</si>
  <si>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</si>
  <si>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</si>
  <si>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</si>
  <si>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</si>
  <si>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</si>
  <si>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</si>
  <si>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</si>
  <si>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</si>
  <si>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</si>
  <si>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</si>
  <si>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</si>
  <si>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</si>
  <si>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</si>
  <si>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</si>
  <si>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</si>
  <si>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</si>
  <si>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</si>
  <si>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</si>
  <si>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</si>
  <si>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</si>
  <si>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</si>
  <si>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</si>
  <si>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</si>
  <si>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</si>
  <si>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</si>
  <si>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</si>
  <si>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</si>
  <si>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</si>
  <si>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</si>
  <si>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</si>
  <si>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</si>
  <si>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</si>
  <si>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</si>
  <si>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</si>
  <si>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</si>
  <si>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</si>
  <si>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</si>
  <si>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</si>
  <si>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</si>
  <si>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</si>
  <si>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</si>
  <si>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</si>
  <si>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</si>
  <si>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</si>
  <si>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</si>
  <si>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</si>
  <si>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</si>
  <si>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</si>
  <si>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</si>
  <si>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</si>
  <si>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</si>
  <si>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</si>
  <si>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</si>
  <si>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</si>
  <si>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</si>
  <si>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</si>
  <si>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</si>
  <si>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</si>
  <si>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</si>
  <si>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</si>
  <si>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</si>
  <si>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</si>
  <si>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</si>
  <si>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</si>
  <si>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</si>
  <si>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</si>
  <si>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</si>
  <si>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</si>
  <si>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</si>
  <si>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</si>
  <si>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</si>
  <si>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</si>
  <si>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</si>
  <si>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</si>
  <si>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</si>
  <si>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</si>
  <si>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</si>
  <si>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</si>
  <si>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</si>
  <si>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</si>
  <si>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</si>
  <si>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</si>
  <si>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</si>
  <si>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</si>
  <si>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</si>
  <si>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</si>
  <si>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</si>
  <si>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</si>
  <si>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</si>
  <si>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</si>
  <si>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</si>
  <si>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</si>
  <si>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</si>
  <si>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</si>
  <si>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</si>
  <si>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</si>
  <si>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</si>
  <si>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</si>
  <si>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</si>
  <si>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</si>
  <si>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</si>
  <si>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</si>
  <si>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</si>
  <si>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</si>
  <si>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</si>
  <si>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</si>
  <si>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</si>
  <si>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</si>
  <si>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</si>
  <si>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</si>
  <si>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</si>
  <si>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</si>
  <si>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</si>
  <si>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</si>
  <si>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</si>
  <si>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</si>
  <si>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</si>
  <si>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</si>
  <si>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</si>
  <si>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</si>
  <si>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</si>
  <si>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</si>
  <si>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</si>
  <si>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</si>
  <si>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</si>
  <si>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</si>
  <si>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</si>
  <si>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</si>
  <si>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</si>
  <si>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</si>
  <si>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</si>
  <si>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</si>
  <si>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</si>
  <si>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</si>
  <si>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</si>
  <si>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</si>
  <si>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</si>
  <si>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</si>
  <si>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</si>
  <si>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</si>
  <si>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</si>
  <si>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</si>
  <si>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</si>
  <si>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</si>
  <si>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</si>
  <si>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</si>
  <si>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</si>
  <si>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</si>
  <si>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</si>
  <si>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</si>
  <si>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</si>
  <si>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</si>
  <si>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</si>
  <si>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</si>
  <si>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</si>
  <si>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</si>
  <si>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</si>
  <si>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</si>
  <si>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</si>
  <si>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</si>
  <si>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</si>
  <si>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</si>
  <si>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</si>
  <si>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</si>
  <si>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</si>
  <si>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</si>
  <si>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</si>
  <si>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</si>
  <si>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</si>
  <si>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</si>
  <si>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</si>
  <si>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</si>
  <si>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</si>
  <si>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</si>
  <si>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</si>
  <si>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</si>
  <si>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</si>
  <si>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</si>
  <si>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</si>
  <si>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</si>
  <si>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</si>
  <si>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</si>
  <si>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</si>
  <si>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</si>
  <si>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</si>
  <si>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</si>
  <si>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</si>
  <si>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</si>
  <si>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</si>
  <si>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</si>
  <si>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</si>
  <si>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</si>
  <si>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</si>
  <si>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</si>
  <si>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</si>
  <si>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</si>
  <si>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</si>
  <si>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</si>
  <si>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</si>
  <si>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</si>
  <si>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</si>
  <si>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</si>
  <si>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</si>
  <si>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</si>
  <si>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</si>
  <si>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</si>
  <si>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</si>
  <si>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</si>
  <si>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</si>
  <si>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</si>
  <si>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</si>
  <si>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</si>
  <si>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</si>
  <si>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</si>
  <si>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</si>
  <si>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</si>
  <si>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</si>
  <si>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</si>
  <si>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</si>
  <si>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</si>
  <si>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</si>
  <si>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</si>
  <si>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</si>
  <si>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</si>
  <si>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</si>
  <si>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</si>
  <si>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</si>
  <si>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</si>
  <si>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</si>
  <si>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</si>
  <si>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</si>
  <si>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</si>
  <si>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</si>
  <si>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</si>
  <si>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</si>
  <si>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</si>
  <si>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</si>
  <si>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</si>
  <si>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</si>
  <si>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</si>
  <si>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</si>
  <si>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</si>
  <si>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</si>
  <si>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</si>
  <si>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</si>
  <si>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</si>
  <si>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</si>
  <si>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</si>
  <si>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</si>
  <si>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</si>
  <si>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</si>
  <si>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</si>
  <si>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</si>
  <si>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</si>
  <si>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</si>
  <si>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</si>
  <si>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</si>
  <si>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</si>
  <si>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</si>
  <si>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</si>
  <si>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</si>
  <si>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</si>
  <si>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</si>
  <si>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</si>
  <si>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</si>
  <si>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</si>
  <si>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</si>
  <si>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</si>
  <si>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</si>
  <si>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</si>
  <si>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</si>
  <si>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</si>
  <si>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</si>
  <si>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</si>
  <si>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</si>
  <si>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</si>
  <si>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</si>
  <si>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</si>
  <si>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</si>
  <si>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</si>
  <si>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</si>
  <si>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</si>
  <si>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</si>
  <si>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</si>
  <si>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</si>
  <si>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</si>
  <si>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</si>
  <si>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</si>
  <si>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</si>
  <si>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</si>
  <si>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</si>
  <si>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</si>
  <si>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</si>
  <si>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</si>
  <si>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</si>
  <si>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</si>
  <si>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</si>
  <si>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</si>
  <si>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</si>
  <si>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</si>
  <si>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</si>
  <si>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</si>
  <si>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</si>
  <si>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</si>
  <si>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</si>
  <si>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</si>
  <si>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</si>
  <si>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</si>
  <si>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</si>
  <si>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</si>
  <si>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</si>
  <si>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</si>
  <si>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</si>
  <si>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</si>
  <si>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</si>
  <si>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</si>
  <si>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</si>
  <si>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</si>
  <si>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</si>
  <si>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</si>
  <si>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</si>
  <si>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</si>
  <si>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</si>
  <si>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</si>
  <si>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</si>
  <si>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</si>
  <si>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</si>
  <si>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</si>
  <si>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</si>
  <si>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</si>
  <si>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</si>
  <si>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</si>
  <si>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</si>
  <si>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</si>
  <si>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</si>
  <si>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</si>
  <si>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</si>
  <si>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</si>
  <si>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</si>
  <si>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</si>
  <si>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</si>
  <si>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</si>
  <si>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</si>
  <si>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</si>
  <si>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</si>
  <si>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</si>
  <si>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</si>
  <si>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</si>
  <si>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</si>
  <si>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</si>
  <si>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</si>
  <si>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</si>
  <si>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</si>
  <si>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</si>
  <si>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</si>
  <si>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</si>
  <si>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</si>
  <si>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</si>
  <si>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</si>
  <si>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</si>
  <si>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</si>
  <si>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</si>
  <si>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</si>
  <si>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</si>
  <si>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</si>
  <si>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</si>
  <si>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</si>
  <si>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</si>
  <si>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</si>
  <si>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</si>
  <si>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</si>
  <si>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</si>
  <si>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</si>
  <si>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</si>
  <si>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</si>
  <si>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</si>
  <si>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</si>
  <si>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</si>
  <si>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</si>
  <si>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</si>
  <si>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</si>
  <si>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</si>
  <si>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</si>
  <si>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</si>
  <si>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</si>
  <si>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</si>
  <si>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</si>
  <si>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</si>
  <si>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</si>
  <si>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</si>
  <si>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</si>
  <si>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</si>
  <si>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</si>
  <si>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</si>
  <si>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</si>
  <si>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</si>
  <si>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</si>
  <si>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</si>
  <si>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</si>
  <si>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</si>
  <si>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</si>
  <si>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</si>
  <si>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</si>
  <si>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</si>
  <si>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</si>
  <si>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</si>
  <si>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</si>
  <si>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</si>
  <si>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</si>
  <si>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</si>
  <si>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</si>
  <si>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</si>
  <si>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</si>
  <si>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</si>
  <si>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</si>
  <si>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</si>
  <si>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</si>
  <si>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</si>
  <si>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</si>
  <si>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</si>
  <si>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</si>
  <si>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</si>
  <si>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</si>
  <si>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</si>
  <si>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</si>
  <si>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</si>
  <si>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</si>
  <si>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</si>
  <si>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</si>
  <si>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</si>
  <si>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</si>
  <si>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</si>
  <si>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</si>
  <si>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</si>
  <si>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</si>
  <si>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</si>
  <si>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</si>
  <si>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</si>
  <si>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</si>
  <si>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</si>
  <si>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</si>
  <si>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</si>
  <si>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</si>
  <si>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</si>
  <si>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</si>
  <si>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</si>
  <si>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</si>
  <si>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</si>
  <si>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</si>
  <si>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</si>
  <si>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</si>
  <si>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</si>
  <si>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</si>
  <si>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</si>
  <si>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</si>
  <si>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</si>
  <si>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</si>
  <si>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</si>
  <si>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</si>
  <si>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</si>
  <si>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</si>
  <si>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</si>
  <si>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</si>
  <si>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</si>
  <si>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</si>
  <si>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</si>
  <si>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</si>
  <si>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</si>
  <si>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</si>
  <si>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</si>
  <si>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</si>
  <si>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</si>
  <si>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</si>
  <si>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</si>
  <si>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</si>
  <si>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</si>
  <si>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</si>
  <si>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</si>
  <si>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</si>
  <si>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</si>
  <si>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</si>
  <si>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</si>
  <si>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</si>
  <si>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</si>
  <si>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</si>
  <si>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</si>
  <si>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</si>
  <si>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</si>
  <si>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</si>
  <si>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</si>
  <si>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</si>
  <si>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</si>
  <si>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</si>
  <si>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</si>
  <si>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</si>
  <si>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</si>
  <si>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</si>
  <si>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</si>
  <si>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</si>
  <si>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</si>
  <si>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</si>
  <si>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</si>
  <si>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</si>
  <si>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</si>
  <si>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</si>
  <si>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</si>
  <si>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</si>
  <si>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</si>
  <si>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</si>
  <si>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</si>
  <si>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</si>
  <si>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</si>
  <si>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</si>
  <si>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</si>
  <si>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</si>
  <si>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</si>
  <si>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</si>
  <si>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</si>
  <si>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</si>
  <si>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</si>
  <si>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</si>
  <si>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</si>
  <si>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</si>
  <si>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</si>
  <si>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</si>
  <si>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</si>
  <si>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</si>
  <si>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</si>
  <si>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</si>
  <si>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</si>
  <si>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</si>
  <si>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</si>
  <si>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</si>
  <si>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</si>
  <si>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</si>
  <si>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</si>
  <si>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</si>
  <si>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</si>
  <si>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</si>
  <si>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</si>
  <si>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</si>
  <si>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</si>
  <si>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</si>
  <si>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</si>
  <si>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</si>
  <si>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</si>
  <si>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</si>
  <si>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</si>
  <si>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</si>
  <si>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</si>
  <si>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</si>
  <si>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</si>
  <si>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</si>
  <si>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</si>
  <si>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</si>
  <si>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</si>
  <si>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</si>
  <si>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</si>
  <si>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</si>
  <si>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</si>
  <si>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</si>
  <si>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</si>
  <si>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</si>
  <si>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</si>
  <si>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</si>
  <si>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</si>
  <si>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</si>
  <si>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</si>
  <si>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</si>
  <si>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</si>
  <si>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</si>
  <si>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</si>
  <si>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</si>
  <si>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</si>
  <si>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</si>
  <si>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</si>
  <si>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</si>
  <si>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</si>
  <si>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</si>
  <si>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</si>
  <si>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</si>
  <si>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</si>
  <si>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</si>
  <si>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</si>
  <si>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</si>
  <si>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</si>
  <si>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</si>
  <si>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</si>
  <si>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</si>
  <si>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</si>
  <si>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</si>
  <si>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</si>
  <si>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</si>
  <si>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</si>
  <si>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</si>
  <si>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</si>
  <si>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</si>
  <si>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</si>
  <si>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</si>
  <si>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</si>
  <si>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</si>
  <si>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</si>
  <si>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</si>
  <si>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</si>
  <si>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</si>
  <si>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</si>
  <si>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</si>
  <si>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</si>
  <si>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</si>
  <si>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</si>
  <si>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</si>
  <si>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</si>
  <si>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</si>
  <si>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</si>
  <si>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</si>
  <si>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</si>
  <si>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</si>
  <si>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</si>
  <si>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</si>
  <si>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</si>
  <si>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</si>
  <si>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</si>
  <si>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</si>
  <si>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</si>
  <si>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</si>
  <si>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</si>
  <si>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</si>
  <si>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</si>
  <si>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</si>
  <si>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</si>
  <si>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</si>
  <si>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</si>
  <si>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</si>
  <si>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</si>
  <si>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</si>
  <si>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</si>
  <si>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</si>
  <si>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</si>
  <si>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</si>
  <si>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</si>
  <si>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</si>
  <si>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</si>
  <si>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</si>
  <si>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</si>
  <si>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</si>
  <si>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</si>
  <si>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</si>
  <si>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</si>
  <si>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</si>
  <si>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</si>
  <si>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</si>
  <si>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</si>
  <si>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</si>
  <si>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</si>
  <si>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</si>
  <si>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</si>
  <si>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</si>
  <si>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</si>
  <si>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</si>
  <si>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</si>
  <si>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</si>
  <si>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</si>
  <si>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</si>
  <si>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</si>
  <si>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</si>
  <si>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</si>
  <si>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</si>
  <si>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</si>
  <si>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</si>
  <si>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</si>
  <si>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</si>
  <si>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</si>
  <si>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</si>
  <si>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</si>
  <si>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</si>
  <si>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</si>
  <si>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</si>
  <si>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</si>
  <si>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</si>
  <si>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</si>
  <si>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</si>
  <si>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</si>
  <si>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</si>
  <si>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</si>
  <si>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</si>
  <si>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</si>
  <si>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</si>
  <si>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</si>
  <si>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</si>
  <si>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</si>
  <si>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</si>
  <si>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</si>
  <si>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</si>
  <si>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</si>
  <si>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</si>
  <si>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</si>
  <si>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</si>
  <si>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</si>
  <si>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</si>
  <si>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</si>
  <si>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</si>
  <si>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</si>
  <si>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</si>
  <si>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</si>
  <si>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</si>
  <si>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</si>
  <si>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</si>
  <si>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</si>
  <si>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</si>
  <si>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</si>
  <si>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</si>
  <si>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</si>
  <si>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</si>
  <si>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</si>
  <si>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</si>
  <si>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</si>
  <si>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</si>
  <si>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</si>
  <si>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</si>
  <si>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</si>
  <si>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</si>
  <si>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</si>
  <si>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</si>
  <si>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</si>
  <si>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</si>
  <si>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</si>
  <si>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</si>
  <si>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</si>
  <si>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</si>
  <si>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</si>
  <si>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</si>
  <si>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</si>
  <si>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</si>
  <si>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</si>
  <si>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</si>
  <si>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</si>
  <si>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</si>
  <si>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</si>
  <si>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</si>
  <si>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</si>
  <si>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</si>
  <si>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</si>
  <si>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</si>
  <si>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</si>
  <si>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</si>
  <si>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</si>
  <si>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</si>
  <si>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</si>
  <si>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</si>
  <si>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</si>
  <si>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</si>
  <si>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</si>
  <si>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</si>
  <si>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</si>
  <si>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</si>
  <si>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</si>
  <si>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</si>
  <si>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</si>
  <si>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</si>
  <si>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</si>
  <si>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</si>
  <si>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</si>
  <si>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</si>
  <si>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</si>
  <si>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</si>
  <si>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</si>
  <si>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</si>
  <si>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</si>
  <si>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</si>
  <si>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</si>
  <si>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</si>
  <si>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</si>
  <si>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</si>
  <si>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</si>
  <si>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</si>
  <si>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</si>
  <si>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</si>
  <si>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</si>
  <si>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</si>
  <si>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</si>
  <si>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</si>
  <si>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</si>
  <si>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</si>
  <si>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</si>
  <si>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</si>
  <si>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</si>
  <si>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</si>
  <si>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</si>
  <si>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</si>
  <si>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</si>
  <si>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</si>
  <si>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</si>
  <si>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</si>
  <si>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</si>
  <si>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</si>
  <si>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</si>
  <si>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</si>
  <si>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</si>
  <si>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</si>
  <si>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</si>
  <si>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</si>
  <si>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</si>
  <si>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</si>
  <si>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</si>
  <si>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</si>
  <si>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</si>
  <si>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</si>
  <si>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</si>
  <si>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</si>
  <si>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</si>
  <si>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</si>
  <si>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</si>
  <si>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</si>
  <si>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</si>
  <si>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</si>
  <si>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</si>
  <si>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</si>
  <si>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</si>
  <si>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</si>
  <si>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</si>
  <si>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</si>
  <si>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</si>
  <si>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</si>
  <si>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</si>
  <si>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</si>
  <si>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</si>
  <si>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</si>
  <si>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</si>
  <si>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</si>
  <si>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</si>
  <si>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</si>
  <si>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</si>
  <si>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</si>
  <si>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</si>
  <si>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</si>
  <si>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</si>
  <si>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</si>
  <si>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</si>
  <si>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</si>
  <si>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</si>
  <si>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</si>
  <si>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</si>
  <si>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</si>
  <si>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</si>
  <si>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</si>
  <si>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</si>
  <si>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</si>
  <si>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</si>
  <si>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</si>
  <si>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</si>
  <si>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</si>
  <si>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</si>
  <si>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</si>
  <si>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</si>
  <si>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</si>
  <si>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</si>
  <si>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</si>
  <si>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</si>
  <si>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</si>
  <si>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</si>
  <si>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</si>
  <si>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</si>
  <si>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</si>
  <si>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</si>
  <si>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</si>
  <si>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</si>
  <si>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</si>
  <si>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</si>
  <si>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</si>
  <si>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</si>
  <si>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</si>
  <si>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</si>
  <si>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</si>
  <si>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</si>
  <si>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</si>
  <si>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</si>
  <si>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</si>
  <si>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</si>
  <si>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</si>
  <si>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</si>
  <si>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</si>
  <si>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</si>
  <si>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</si>
  <si>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</si>
  <si>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</si>
  <si>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</si>
  <si>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</si>
  <si>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</si>
  <si>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</si>
  <si>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</si>
  <si>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</si>
  <si>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</si>
  <si>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</si>
  <si>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</si>
  <si>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</si>
  <si>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</si>
  <si>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</si>
  <si>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</si>
  <si>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</si>
  <si>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</si>
  <si>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</si>
  <si>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</si>
  <si>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</si>
  <si>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</si>
  <si>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</si>
  <si>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</si>
  <si>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</si>
  <si>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</si>
  <si>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</si>
  <si>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</si>
  <si>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</si>
  <si>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</si>
  <si>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</si>
  <si>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</si>
  <si>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</si>
  <si>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</si>
  <si>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</si>
  <si>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</si>
  <si>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</si>
  <si>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</si>
  <si>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</si>
  <si>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</si>
  <si>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</si>
  <si>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</si>
  <si>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</si>
  <si>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</si>
  <si>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</si>
  <si>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</si>
  <si>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</si>
  <si>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</si>
  <si>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</si>
  <si>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</si>
  <si>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</si>
  <si>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</si>
  <si>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</si>
  <si>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</si>
  <si>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</si>
  <si>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</si>
  <si>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</si>
  <si>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</si>
  <si>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</si>
  <si>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</si>
  <si>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</si>
  <si>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</si>
  <si>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</si>
  <si>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</si>
  <si>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</si>
  <si>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</si>
  <si>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</si>
  <si>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</si>
  <si>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</si>
  <si>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</si>
  <si>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</si>
  <si>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</si>
  <si>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</si>
  <si>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</si>
  <si>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</si>
  <si>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</si>
  <si>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</si>
  <si>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</si>
  <si>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</si>
  <si>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</si>
  <si>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</si>
  <si>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</si>
  <si>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</si>
  <si>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</si>
  <si>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</si>
  <si>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</si>
  <si>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</si>
  <si>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</si>
  <si>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</si>
  <si>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</si>
  <si>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</si>
  <si>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</si>
  <si>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</si>
  <si>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</si>
  <si>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</si>
  <si>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</si>
  <si>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</si>
  <si>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</si>
  <si>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</si>
  <si>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</si>
  <si>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</si>
  <si>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</si>
  <si>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</si>
  <si>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</si>
  <si>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</si>
  <si>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</si>
  <si>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</si>
  <si>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</si>
  <si>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</si>
  <si>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</si>
  <si>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</si>
  <si>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</si>
  <si>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</si>
  <si>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</si>
  <si>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</si>
  <si>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</si>
  <si>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</si>
  <si>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</si>
  <si>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</si>
  <si>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</si>
  <si>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</si>
  <si>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</si>
  <si>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</si>
  <si>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</si>
  <si>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</si>
  <si>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</si>
  <si>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</si>
  <si>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</si>
  <si>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</si>
  <si>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</si>
  <si>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</si>
  <si>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</si>
  <si>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</si>
  <si>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</si>
  <si>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</si>
  <si>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</si>
  <si>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</si>
  <si>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</si>
  <si>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</si>
  <si>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</si>
  <si>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</si>
  <si>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</si>
  <si>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</si>
  <si>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</si>
  <si>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</si>
  <si>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</si>
  <si>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</si>
  <si>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</si>
  <si>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</si>
  <si>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</si>
  <si>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</si>
  <si>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</si>
  <si>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</si>
  <si>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</si>
  <si>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</si>
  <si>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</si>
  <si>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</si>
  <si>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</si>
  <si>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</si>
  <si>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</si>
  <si>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</si>
  <si>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</si>
  <si>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</si>
  <si>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</si>
  <si>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</si>
  <si>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</si>
  <si>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</si>
  <si>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</si>
  <si>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</si>
  <si>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</si>
  <si>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</si>
  <si>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</si>
  <si>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</si>
  <si>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</si>
  <si>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</si>
  <si>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</si>
  <si>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</si>
  <si>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</si>
  <si>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</si>
  <si>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</si>
  <si>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</si>
  <si>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</si>
  <si>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</si>
  <si>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</si>
  <si>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</si>
  <si>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</si>
  <si>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</si>
  <si>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</si>
  <si>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</si>
  <si>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</si>
  <si>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</si>
  <si>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</si>
  <si>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</si>
  <si>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</si>
  <si>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</si>
  <si>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</si>
  <si>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</si>
  <si>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</si>
  <si>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</si>
  <si>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</si>
  <si>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</si>
  <si>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</si>
  <si>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</si>
  <si>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</si>
  <si>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</si>
  <si>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</si>
  <si>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</si>
  <si>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</si>
  <si>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</si>
  <si>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</si>
  <si>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</si>
  <si>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</si>
  <si>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</si>
  <si>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</si>
  <si>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</si>
  <si>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</si>
  <si>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</si>
  <si>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</si>
  <si>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</si>
  <si>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</si>
  <si>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</si>
  <si>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</si>
  <si>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</si>
  <si>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</si>
  <si>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</si>
  <si>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</si>
  <si>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</si>
  <si>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</si>
  <si>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</si>
  <si>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</si>
  <si>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</si>
  <si>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</si>
  <si>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</si>
  <si>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</si>
  <si>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</si>
  <si>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</si>
  <si>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</si>
  <si>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</si>
  <si>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</si>
  <si>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</si>
  <si>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</si>
  <si>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</si>
  <si>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</si>
  <si>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</si>
  <si>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</si>
  <si>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</si>
  <si>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</si>
  <si>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</si>
  <si>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</si>
  <si>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</si>
  <si>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</si>
  <si>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</si>
  <si>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</si>
  <si>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</si>
  <si>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</si>
  <si>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</si>
  <si>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</si>
  <si>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</si>
  <si>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</si>
  <si>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</si>
  <si>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</si>
  <si>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</si>
  <si>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</si>
  <si>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</si>
  <si>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</si>
  <si>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</si>
  <si>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</si>
  <si>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</si>
  <si>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</si>
  <si>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</si>
  <si>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</si>
  <si>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</si>
  <si>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</si>
  <si>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</si>
  <si>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</si>
  <si>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</si>
  <si>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</si>
  <si>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</si>
  <si>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</si>
  <si>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</si>
  <si>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</si>
  <si>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</si>
  <si>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</si>
  <si>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</si>
  <si>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</si>
  <si>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</si>
  <si>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</si>
  <si>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</si>
  <si>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</si>
  <si>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</si>
  <si>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</si>
  <si>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</si>
  <si>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</si>
  <si>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</si>
  <si>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</si>
  <si>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</si>
  <si>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</si>
  <si>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</si>
  <si>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</si>
  <si>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</si>
  <si>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</si>
  <si>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</si>
  <si>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</si>
  <si>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</si>
  <si>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</si>
  <si>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</si>
  <si>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</si>
  <si>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</si>
  <si>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</si>
  <si>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</si>
  <si>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</si>
  <si>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</si>
  <si>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</si>
  <si>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</si>
  <si>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</si>
  <si>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</si>
  <si>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</si>
  <si>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</si>
  <si>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</si>
  <si>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</si>
  <si>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</si>
  <si>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</si>
  <si>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</si>
  <si>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</si>
  <si>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</si>
  <si>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</si>
  <si>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</si>
  <si>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</si>
  <si>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</si>
  <si>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</si>
  <si>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</si>
  <si>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</si>
  <si>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</si>
  <si>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</si>
  <si>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</si>
  <si>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</si>
  <si>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</si>
  <si>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</si>
  <si>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</si>
  <si>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</si>
  <si>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</si>
  <si>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</si>
  <si>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</si>
  <si>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</si>
  <si>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</si>
  <si>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</si>
  <si>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</si>
  <si>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</si>
  <si>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</si>
  <si>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</si>
  <si>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</si>
  <si>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</si>
  <si>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</si>
  <si>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</si>
  <si>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</si>
  <si>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</si>
  <si>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</si>
  <si>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</si>
  <si>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</si>
  <si>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</si>
  <si>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</si>
  <si>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</si>
  <si>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</si>
  <si>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</si>
  <si>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</si>
  <si>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</si>
  <si>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</si>
  <si>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</si>
  <si>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</si>
  <si>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</si>
  <si>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</si>
  <si>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</si>
  <si>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</si>
  <si>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</si>
  <si>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</si>
  <si>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</si>
  <si>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</si>
  <si>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</si>
  <si>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</si>
  <si>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</si>
  <si>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</si>
  <si>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</si>
  <si>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</si>
  <si>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</si>
  <si>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</si>
  <si>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</si>
  <si>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</si>
  <si>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</si>
  <si>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</si>
  <si>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</si>
  <si>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</si>
  <si>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</si>
  <si>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</si>
  <si>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</si>
  <si>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</si>
  <si>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</si>
  <si>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</si>
  <si>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</si>
  <si>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</si>
  <si>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</si>
  <si>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</si>
  <si>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</si>
  <si>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</si>
  <si>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</si>
  <si>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</si>
  <si>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</si>
  <si>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</si>
  <si>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</si>
  <si>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</si>
  <si>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</si>
  <si>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</si>
  <si>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</si>
  <si>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</si>
  <si>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</si>
  <si>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</si>
  <si>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</si>
  <si>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</si>
  <si>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</si>
  <si>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</si>
  <si>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</si>
  <si>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</si>
  <si>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</si>
  <si>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</si>
  <si>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</si>
  <si>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</si>
  <si>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</si>
  <si>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</si>
  <si>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</si>
  <si>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</si>
  <si>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</si>
  <si>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</si>
  <si>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</si>
  <si>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</si>
  <si>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</si>
  <si>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</si>
  <si>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</si>
  <si>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</si>
  <si>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</si>
  <si>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</si>
  <si>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</si>
  <si>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</si>
  <si>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</si>
  <si>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</si>
  <si>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</si>
  <si>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</si>
  <si>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</si>
  <si>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</si>
  <si>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</si>
  <si>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</si>
  <si>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</si>
  <si>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</si>
  <si>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</si>
  <si>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</si>
  <si>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</si>
  <si>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</si>
  <si>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</si>
  <si>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</si>
  <si>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</si>
  <si>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</si>
  <si>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</si>
  <si>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</si>
  <si>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</si>
  <si>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</si>
  <si>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</si>
  <si>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</si>
  <si>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</si>
  <si>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</si>
  <si>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</si>
  <si>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</si>
  <si>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</si>
  <si>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</si>
  <si>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</si>
  <si>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</si>
  <si>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</si>
  <si>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</si>
  <si>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</si>
  <si>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</si>
  <si>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</si>
  <si>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</si>
  <si>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</si>
  <si>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</si>
  <si>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</si>
  <si>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</si>
  <si>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</si>
  <si>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</si>
  <si>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</si>
  <si>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</si>
  <si>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</si>
  <si>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</si>
  <si>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</si>
  <si>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</si>
  <si>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</si>
  <si>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</si>
  <si>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</si>
  <si>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</si>
  <si>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</si>
  <si>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</si>
  <si>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</si>
  <si>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</si>
  <si>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</si>
  <si>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</si>
  <si>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</si>
  <si>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</si>
  <si>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</si>
  <si>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</si>
  <si>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</si>
  <si>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</si>
  <si>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</si>
  <si>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</si>
  <si>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</si>
  <si>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</si>
  <si>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</si>
  <si>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</si>
  <si>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</si>
  <si>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</si>
  <si>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</si>
  <si>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</si>
  <si>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</si>
  <si>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</si>
  <si>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</si>
  <si>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</si>
  <si>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</si>
  <si>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</si>
  <si>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</si>
  <si>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</si>
  <si>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</si>
  <si>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</si>
  <si>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</si>
  <si>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</si>
  <si>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</si>
  <si>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</si>
  <si>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</si>
  <si>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</si>
  <si>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</si>
  <si>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</si>
  <si>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</si>
  <si>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</si>
  <si>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</si>
  <si>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</si>
  <si>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</si>
  <si>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</si>
  <si>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</si>
  <si>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</si>
  <si>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</si>
  <si>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</si>
  <si>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</si>
  <si>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</si>
  <si>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</si>
  <si>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</si>
  <si>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</si>
  <si>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</si>
  <si>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</si>
  <si>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</si>
  <si>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</si>
  <si>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</si>
  <si>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</si>
  <si>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</si>
  <si>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</si>
  <si>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</si>
  <si>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</si>
  <si>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</si>
  <si>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</si>
  <si>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</si>
  <si>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</si>
  <si>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</si>
  <si>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</si>
  <si>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</si>
  <si>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</si>
  <si>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</si>
  <si>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</si>
  <si>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</si>
  <si>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</si>
  <si>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</si>
  <si>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</si>
  <si>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</si>
  <si>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</si>
  <si>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</si>
  <si>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</si>
  <si>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</si>
  <si>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</si>
  <si>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</si>
  <si>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</si>
  <si>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</si>
  <si>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</si>
  <si>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</si>
  <si>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</si>
  <si>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</si>
  <si>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</si>
  <si>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</si>
  <si>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</si>
  <si>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</si>
  <si>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</si>
  <si>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</si>
  <si>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</si>
  <si>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</si>
  <si>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</si>
  <si>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</si>
  <si>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</si>
  <si>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</si>
  <si>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</si>
  <si>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</si>
  <si>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</si>
  <si>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</si>
  <si>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</si>
  <si>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</si>
  <si>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</si>
  <si>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</si>
  <si>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</si>
  <si>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</si>
  <si>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</si>
  <si>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</si>
  <si>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</si>
  <si>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</si>
  <si>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</si>
  <si>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</si>
  <si>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</si>
  <si>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</si>
  <si>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</si>
  <si>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</si>
  <si>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</si>
  <si>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</si>
  <si>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</si>
  <si>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</si>
  <si>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</si>
  <si>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</si>
  <si>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</si>
  <si>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</si>
  <si>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</si>
  <si>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</si>
  <si>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</si>
  <si>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</si>
  <si>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</si>
  <si>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</si>
  <si>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</si>
  <si>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</si>
  <si>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</si>
  <si>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</si>
  <si>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</si>
  <si>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</si>
  <si>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</si>
  <si>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</si>
  <si>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</si>
  <si>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</si>
  <si>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</si>
  <si>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</si>
  <si>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</si>
  <si>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</si>
  <si>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</si>
  <si>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</si>
  <si>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</si>
  <si>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</si>
  <si>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</si>
  <si>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</si>
  <si>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</si>
  <si>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</si>
  <si>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</si>
  <si>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</si>
  <si>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</si>
  <si>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</si>
  <si>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</si>
  <si>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</si>
  <si>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</si>
  <si>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</si>
  <si>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</si>
  <si>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</si>
  <si>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</si>
  <si>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</si>
  <si>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</si>
  <si>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</si>
  <si>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</si>
  <si>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</si>
  <si>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</si>
  <si>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</si>
  <si>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</si>
  <si>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</si>
  <si>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</si>
  <si>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</si>
  <si>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</si>
  <si>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</si>
  <si>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</si>
  <si>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</si>
  <si>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</si>
  <si>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</si>
  <si>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</si>
  <si>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</si>
  <si>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</si>
  <si>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</si>
  <si>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</si>
  <si>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</si>
  <si>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</si>
  <si>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</si>
  <si>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</si>
  <si>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</si>
  <si>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</si>
  <si>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</si>
  <si>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</si>
  <si>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</si>
  <si>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</si>
  <si>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</si>
  <si>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</si>
  <si>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</si>
  <si>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</si>
  <si>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</si>
  <si>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</si>
  <si>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</si>
  <si>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</si>
  <si>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</si>
  <si>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</si>
  <si>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</si>
  <si>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</si>
  <si>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</si>
  <si>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</si>
  <si>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</si>
  <si>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</si>
  <si>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</si>
  <si>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</si>
  <si>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</si>
  <si>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</si>
  <si>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</si>
  <si>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</si>
  <si>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</si>
  <si>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</si>
  <si>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</si>
  <si>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</si>
  <si>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</si>
  <si>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</si>
  <si>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</si>
  <si>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</si>
  <si>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</si>
  <si>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</si>
  <si>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</si>
  <si>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</si>
  <si>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</si>
  <si>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</si>
  <si>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</si>
  <si>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</si>
  <si>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</si>
  <si>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</si>
  <si>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</si>
  <si>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</si>
  <si>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</si>
  <si>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</si>
  <si>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</si>
  <si>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</si>
  <si>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</si>
  <si>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</si>
  <si>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</si>
  <si>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</si>
  <si>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</si>
  <si>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</si>
  <si>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</si>
  <si>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</si>
  <si>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</si>
  <si>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</si>
  <si>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</si>
  <si>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</si>
  <si>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</si>
  <si>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</si>
  <si>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</si>
  <si>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</si>
  <si>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</si>
  <si>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</si>
  <si>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</si>
  <si>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</si>
  <si>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</si>
  <si>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</si>
  <si>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</si>
  <si>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</si>
  <si>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</si>
  <si>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</si>
  <si>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</si>
  <si>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</si>
  <si>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</si>
  <si>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</si>
  <si>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</si>
  <si>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</si>
  <si>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</si>
  <si>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</si>
  <si>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</si>
  <si>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</si>
  <si>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</si>
  <si>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</si>
  <si>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</si>
  <si>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</si>
  <si>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</si>
  <si>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</si>
  <si>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</si>
  <si>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</si>
  <si>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</si>
  <si>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</si>
  <si>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</si>
  <si>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</si>
  <si>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</si>
  <si>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</si>
  <si>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</si>
  <si>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</si>
  <si>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</si>
  <si>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</si>
  <si>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</si>
  <si>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</si>
  <si>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</si>
  <si>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</si>
  <si>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</si>
  <si>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</si>
  <si>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</si>
  <si>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</si>
  <si>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</si>
  <si>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</si>
  <si>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</si>
  <si>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</si>
  <si>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</si>
  <si>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</si>
  <si>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</si>
  <si>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</si>
  <si>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</si>
  <si>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</si>
  <si>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</si>
  <si>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</si>
  <si>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</si>
  <si>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</si>
  <si>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</si>
  <si>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</si>
  <si>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</si>
  <si>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</si>
  <si>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</si>
  <si>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</si>
  <si>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</si>
  <si>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</si>
  <si>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</si>
  <si>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</si>
  <si>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</si>
  <si>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</si>
  <si>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</si>
  <si>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</si>
  <si>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</si>
  <si>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</si>
  <si>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</si>
  <si>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</si>
  <si>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</si>
  <si>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</si>
  <si>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</si>
  <si>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</si>
  <si>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</si>
  <si>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</si>
  <si>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</si>
  <si>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</si>
  <si>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</si>
  <si>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</si>
  <si>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</si>
  <si>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</si>
  <si>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</si>
  <si>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</si>
  <si>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</si>
  <si>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</si>
  <si>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</si>
  <si>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</si>
  <si>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</si>
  <si>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</si>
  <si>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</si>
  <si>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</si>
  <si>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</si>
  <si>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</si>
  <si>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</si>
  <si>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</si>
  <si>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</si>
  <si>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</si>
  <si>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</si>
  <si>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</si>
  <si>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</si>
  <si>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</si>
  <si>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</si>
  <si>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</si>
  <si>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</si>
  <si>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</si>
  <si>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</si>
  <si>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</si>
  <si>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</si>
  <si>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</si>
  <si>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</si>
  <si>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</si>
  <si>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</si>
  <si>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</si>
  <si>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</si>
  <si>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</si>
  <si>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</si>
  <si>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</si>
  <si>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</si>
  <si>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</si>
  <si>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</si>
  <si>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</si>
  <si>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</si>
  <si>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</si>
  <si>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</si>
  <si>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</si>
  <si>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</si>
  <si>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</si>
  <si>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</si>
  <si>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</si>
  <si>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</si>
  <si>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</si>
  <si>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</si>
  <si>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</si>
  <si>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</si>
  <si>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</si>
  <si>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</si>
  <si>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</si>
  <si>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</si>
  <si>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</si>
  <si>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</si>
  <si>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</si>
  <si>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</si>
  <si>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</si>
  <si>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</si>
  <si>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</si>
  <si>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</si>
  <si>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</si>
  <si>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</si>
  <si>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</si>
  <si>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</si>
  <si>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</si>
  <si>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</si>
  <si>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</si>
  <si>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</si>
  <si>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</si>
  <si>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</si>
  <si>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</si>
  <si>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</si>
  <si>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</si>
  <si>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</si>
  <si>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</si>
  <si>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</si>
  <si>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</si>
  <si>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</si>
  <si>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</si>
  <si>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</si>
  <si>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</si>
  <si>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</si>
  <si>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</si>
  <si>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</si>
  <si>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</si>
  <si>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</si>
  <si>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</si>
  <si>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</si>
  <si>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</si>
  <si>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</si>
  <si>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</si>
  <si>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</si>
  <si>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</si>
  <si>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</si>
  <si>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</si>
  <si>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</si>
  <si>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</si>
  <si>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</si>
  <si>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</si>
  <si>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</si>
  <si>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</si>
  <si>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</si>
  <si>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</si>
  <si>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</si>
  <si>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</si>
  <si>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</si>
  <si>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</si>
  <si>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</si>
  <si>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</si>
  <si>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</si>
  <si>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</si>
  <si>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</si>
  <si>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</si>
  <si>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</si>
  <si>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</si>
  <si>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</si>
  <si>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</si>
  <si>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</si>
  <si>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</si>
  <si>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</si>
  <si>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</si>
  <si>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</si>
  <si>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</si>
  <si>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</si>
  <si>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</si>
  <si>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</si>
  <si>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</si>
  <si>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</si>
  <si>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</si>
  <si>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</si>
  <si>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</si>
  <si>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</si>
  <si>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</si>
  <si>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</si>
  <si>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</si>
  <si>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</si>
  <si>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</si>
  <si>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</si>
  <si>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</si>
  <si>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</si>
  <si>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</si>
  <si>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</si>
  <si>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</si>
  <si>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</si>
  <si>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</si>
  <si>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</si>
  <si>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</si>
  <si>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</si>
  <si>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</si>
  <si>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</si>
  <si>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</si>
  <si>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</si>
  <si>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</si>
  <si>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</si>
  <si>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</si>
  <si>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</si>
  <si>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</si>
  <si>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</si>
  <si>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</si>
  <si>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</si>
  <si>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</si>
  <si>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</si>
  <si>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</si>
  <si>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</si>
  <si>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</si>
  <si>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</si>
  <si>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</si>
  <si>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</si>
  <si>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</si>
  <si>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</si>
  <si>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</si>
  <si>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</si>
  <si>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</si>
  <si>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</si>
  <si>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</si>
  <si>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</si>
  <si>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</si>
  <si>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</si>
  <si>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</si>
  <si>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</si>
  <si>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</si>
  <si>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</si>
  <si>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</si>
  <si>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</si>
  <si>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</si>
  <si>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</si>
  <si>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</si>
  <si>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</si>
  <si>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</si>
  <si>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</si>
  <si>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</si>
  <si>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</si>
  <si>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</si>
  <si>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</si>
  <si>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</si>
  <si>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</si>
  <si>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</si>
  <si>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</si>
  <si>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</si>
  <si>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</si>
  <si>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</si>
  <si>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</si>
  <si>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</si>
  <si>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</si>
  <si>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</si>
  <si>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</si>
  <si>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</si>
  <si>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</si>
  <si>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</si>
  <si>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</si>
  <si>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</si>
  <si>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</si>
  <si>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</si>
  <si>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</si>
  <si>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</si>
  <si>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</si>
  <si>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</si>
  <si>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</si>
  <si>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</si>
  <si>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</si>
  <si>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</si>
  <si>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</si>
  <si>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</si>
  <si>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</si>
  <si>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</si>
  <si>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</si>
  <si>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</si>
  <si>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</si>
  <si>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</si>
  <si>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</si>
  <si>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</si>
  <si>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</si>
  <si>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</si>
  <si>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</si>
  <si>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</si>
  <si>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</si>
  <si>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</si>
  <si>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</si>
  <si>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</si>
  <si>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</si>
  <si>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</si>
  <si>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</si>
  <si>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</si>
  <si>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</si>
  <si>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</si>
  <si>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</si>
  <si>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</si>
  <si>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</si>
  <si>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</si>
  <si>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</si>
  <si>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</si>
  <si>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</si>
  <si>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</si>
  <si>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</si>
  <si>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</si>
  <si>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</si>
  <si>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</si>
  <si>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</si>
  <si>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</si>
  <si>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</si>
  <si>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</si>
  <si>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</si>
  <si>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</si>
  <si>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</si>
  <si>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</si>
  <si>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</si>
  <si>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</si>
  <si>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</si>
  <si>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</si>
  <si>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</si>
  <si>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</si>
  <si>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</si>
  <si>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</si>
  <si>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</si>
  <si>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</si>
  <si>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</si>
  <si>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</si>
  <si>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</si>
  <si>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</si>
  <si>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</si>
  <si>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</si>
  <si>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</si>
  <si>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</si>
  <si>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</si>
  <si>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</si>
  <si>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</si>
  <si>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</si>
  <si>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</si>
  <si>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</si>
  <si>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</si>
  <si>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</si>
  <si>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</si>
  <si>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</si>
  <si>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</si>
  <si>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</si>
  <si>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</si>
  <si>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</si>
  <si>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</si>
  <si>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</si>
  <si>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</si>
  <si>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</si>
  <si>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</si>
  <si>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</si>
  <si>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</si>
  <si>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</si>
  <si>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</si>
  <si>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</si>
  <si>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</si>
  <si>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</si>
  <si>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</si>
  <si>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</si>
  <si>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</si>
  <si>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</si>
  <si>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</si>
  <si>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</si>
  <si>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</si>
  <si>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</si>
  <si>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</si>
  <si>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</si>
  <si>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</si>
  <si>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</si>
  <si>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</si>
  <si>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</si>
  <si>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</si>
  <si>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</si>
  <si>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</si>
  <si>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</si>
  <si>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</si>
  <si>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</si>
  <si>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</si>
  <si>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</si>
  <si>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</si>
  <si>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</si>
  <si>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</si>
  <si>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</si>
  <si>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</si>
  <si>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</si>
  <si>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</si>
  <si>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</si>
  <si>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</si>
  <si>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</si>
  <si>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</si>
  <si>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</si>
  <si>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</si>
  <si>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</si>
  <si>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</si>
  <si>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</si>
  <si>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</si>
  <si>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</si>
  <si>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</si>
  <si>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</si>
  <si>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</si>
  <si>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</si>
  <si>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</si>
  <si>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</si>
  <si>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</si>
  <si>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</si>
  <si>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</si>
  <si>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</si>
  <si>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</si>
  <si>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</si>
  <si>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</si>
  <si>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</si>
  <si>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</si>
  <si>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</si>
  <si>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</si>
  <si>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</si>
  <si>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</si>
  <si>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</si>
  <si>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</si>
  <si>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</si>
  <si>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</si>
  <si>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</si>
  <si>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</si>
  <si>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</si>
  <si>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</si>
  <si>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</si>
  <si>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</si>
  <si>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</si>
  <si>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</si>
  <si>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</si>
  <si>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</si>
  <si>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</si>
  <si>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</si>
  <si>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</si>
  <si>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</si>
  <si>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</si>
  <si>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</si>
  <si>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</si>
  <si>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</si>
  <si>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</si>
  <si>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</si>
  <si>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</si>
  <si>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</si>
  <si>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</si>
  <si>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</si>
  <si>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</si>
  <si>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</si>
  <si>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</si>
  <si>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</si>
  <si>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</si>
  <si>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</si>
  <si>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</si>
  <si>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</si>
  <si>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</si>
  <si>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</si>
  <si>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</si>
  <si>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</si>
  <si>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</si>
  <si>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</si>
  <si>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</si>
  <si>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</si>
  <si>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</si>
  <si>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</si>
  <si>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</si>
  <si>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</si>
  <si>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</si>
  <si>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</si>
  <si>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</si>
  <si>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</si>
  <si>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</si>
  <si>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</si>
  <si>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</si>
  <si>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</si>
  <si>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</si>
  <si>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</si>
  <si>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</si>
  <si>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</si>
  <si>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</si>
  <si>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</si>
  <si>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</si>
  <si>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</si>
  <si>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</si>
  <si>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</si>
  <si>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</si>
  <si>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</si>
  <si>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</si>
  <si>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</si>
  <si>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</si>
  <si>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</si>
  <si>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</si>
  <si>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</si>
  <si>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</si>
  <si>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</si>
  <si>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</si>
  <si>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</si>
  <si>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</si>
  <si>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</si>
  <si>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</si>
  <si>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</si>
  <si>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</si>
  <si>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</si>
  <si>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</si>
  <si>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</si>
  <si>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</si>
  <si>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</si>
  <si>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</si>
  <si>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</si>
  <si>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</si>
  <si>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</si>
  <si>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</si>
  <si>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</si>
  <si>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</si>
  <si>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</si>
  <si>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</si>
  <si>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</si>
  <si>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</si>
  <si>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</si>
  <si>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</si>
  <si>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</si>
  <si>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</si>
  <si>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</si>
  <si>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</si>
  <si>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</si>
  <si>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</si>
  <si>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</si>
  <si>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</si>
  <si>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</si>
  <si>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</si>
  <si>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</si>
  <si>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</si>
  <si>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</si>
  <si>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</si>
  <si>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</si>
  <si>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</si>
  <si>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</si>
  <si>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</si>
  <si>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</si>
  <si>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</si>
  <si>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</si>
  <si>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</si>
  <si>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</si>
  <si>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</si>
  <si>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</si>
  <si>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</si>
  <si>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</si>
  <si>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</si>
  <si>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</si>
  <si>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</si>
  <si>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</si>
  <si>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</si>
  <si>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</si>
  <si>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</si>
  <si>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</si>
  <si>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</si>
  <si>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</si>
  <si>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</si>
  <si>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</si>
  <si>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</si>
  <si>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</si>
  <si>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</si>
  <si>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</si>
  <si>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</si>
  <si>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</si>
  <si>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</si>
  <si>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</si>
  <si>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</si>
  <si>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</si>
  <si>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</si>
  <si>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</si>
  <si>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</si>
  <si>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</si>
  <si>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</si>
  <si>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</si>
  <si>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</si>
  <si>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</si>
  <si>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</si>
  <si>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</si>
  <si>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</si>
  <si>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</si>
  <si>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</si>
  <si>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</si>
  <si>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</si>
  <si>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</si>
  <si>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</si>
  <si>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</si>
  <si>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</si>
  <si>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</si>
  <si>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</si>
  <si>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</si>
  <si>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</si>
  <si>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</si>
  <si>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</si>
  <si>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</si>
  <si>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</si>
  <si>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</si>
  <si>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</si>
  <si>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</si>
  <si>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</si>
  <si>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</si>
  <si>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</si>
  <si>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</si>
  <si>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</si>
  <si>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</si>
  <si>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</si>
  <si>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</si>
  <si>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</si>
  <si>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</si>
  <si>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</si>
  <si>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</si>
  <si>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</si>
  <si>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</si>
  <si>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</si>
  <si>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</si>
  <si>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</si>
  <si>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</si>
  <si>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</si>
  <si>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</si>
  <si>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</si>
  <si>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</si>
  <si>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</si>
  <si>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</si>
  <si>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</si>
  <si>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</si>
  <si>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</si>
  <si>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</si>
  <si>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</si>
  <si>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</si>
  <si>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</si>
  <si>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</si>
  <si>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</si>
  <si>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</si>
  <si>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</si>
  <si>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</si>
  <si>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</si>
  <si>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</si>
  <si>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</si>
  <si>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</si>
  <si>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</si>
  <si>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</si>
  <si>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</si>
  <si>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</si>
  <si>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</si>
  <si>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</si>
  <si>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</si>
  <si>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</si>
  <si>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</si>
  <si>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</si>
  <si>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</si>
  <si>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</si>
  <si>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</si>
  <si>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</si>
  <si>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</si>
  <si>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</si>
  <si>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</si>
  <si>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</si>
  <si>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</si>
  <si>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</si>
  <si>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</si>
  <si>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</si>
  <si>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</si>
  <si>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</si>
  <si>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</si>
  <si>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</si>
  <si>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</si>
  <si>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</si>
  <si>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</si>
  <si>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</si>
  <si>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</si>
  <si>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</si>
  <si>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</si>
  <si>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</si>
  <si>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</si>
  <si>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</si>
  <si>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</si>
  <si>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</si>
  <si>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</si>
  <si>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</si>
  <si>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</si>
  <si>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</si>
  <si>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</si>
  <si>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</si>
  <si>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</si>
  <si>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</si>
  <si>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</si>
  <si>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</si>
  <si>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</si>
  <si>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</si>
  <si>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</si>
  <si>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</si>
  <si>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</si>
  <si>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</si>
  <si>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</si>
  <si>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</si>
  <si>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</si>
  <si>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</si>
  <si>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</si>
  <si>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</si>
  <si>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</si>
  <si>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</si>
  <si>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</si>
  <si>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</si>
  <si>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</si>
  <si>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</si>
  <si>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</si>
  <si>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</si>
  <si>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</si>
  <si>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</si>
  <si>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</si>
  <si>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</si>
  <si>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</si>
  <si>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</si>
  <si>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</si>
  <si>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</si>
  <si>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</si>
  <si>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</si>
  <si>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</si>
  <si>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</si>
  <si>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</si>
  <si>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</si>
  <si>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</si>
  <si>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</si>
  <si>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</si>
  <si>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</si>
  <si>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</si>
  <si>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</si>
  <si>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</si>
  <si>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</si>
  <si>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</si>
  <si>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</si>
  <si>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</si>
  <si>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</si>
  <si>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</si>
  <si>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</si>
  <si>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</si>
  <si>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</si>
  <si>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</si>
  <si>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</si>
  <si>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</si>
  <si>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</si>
  <si>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</si>
  <si>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</si>
  <si>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</si>
  <si>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</si>
  <si>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</si>
  <si>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</si>
  <si>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</si>
  <si>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</si>
  <si>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</si>
  <si>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</si>
  <si>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</si>
  <si>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</si>
  <si>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</si>
  <si>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</si>
  <si>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</si>
  <si>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</si>
  <si>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</si>
  <si>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</si>
  <si>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</si>
  <si>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</si>
  <si>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</si>
  <si>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</si>
  <si>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</si>
  <si>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</si>
  <si>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</si>
  <si>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</si>
  <si>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</si>
  <si>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</si>
  <si>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</si>
  <si>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</si>
  <si>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</si>
  <si>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</si>
  <si>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</si>
  <si>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</si>
  <si>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</si>
  <si>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</si>
  <si>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</si>
  <si>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</si>
  <si>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</si>
  <si>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</si>
  <si>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</si>
  <si>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</si>
  <si>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</si>
  <si>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</si>
  <si>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</si>
  <si>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</si>
  <si>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</si>
  <si>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</si>
  <si>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</si>
  <si>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</si>
  <si>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</si>
  <si>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</si>
  <si>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</si>
  <si>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</si>
  <si>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</si>
  <si>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</si>
  <si>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</si>
  <si>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</si>
  <si>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</si>
  <si>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</si>
  <si>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</si>
  <si>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</si>
  <si>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</si>
  <si>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</si>
  <si>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</si>
  <si>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</si>
  <si>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</si>
  <si>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</si>
  <si>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</si>
  <si>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</si>
  <si>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</si>
  <si>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</si>
  <si>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</si>
  <si>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</si>
  <si>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</si>
  <si>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</si>
  <si>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</si>
  <si>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</si>
  <si>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</si>
  <si>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</si>
  <si>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</si>
  <si>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</si>
  <si>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</si>
  <si>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</si>
  <si>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</si>
  <si>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</si>
  <si>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</si>
  <si>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</si>
  <si>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</si>
  <si>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</si>
  <si>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</si>
  <si>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</si>
  <si>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</si>
  <si>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</si>
  <si>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</si>
  <si>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</si>
  <si>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</si>
  <si>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</si>
  <si>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</si>
  <si>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</si>
  <si>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</si>
  <si>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</si>
  <si>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</si>
  <si>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</si>
  <si>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</si>
  <si>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</si>
  <si>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</si>
  <si>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</si>
  <si>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</si>
  <si>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</si>
  <si>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</si>
  <si>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</si>
  <si>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</si>
  <si>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</si>
  <si>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</si>
  <si>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</si>
  <si>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</si>
  <si>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</si>
  <si>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</si>
  <si>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</si>
  <si>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</si>
  <si>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</si>
  <si>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</si>
  <si>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</si>
  <si>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</si>
  <si>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</si>
  <si>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</si>
  <si>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</si>
  <si>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</si>
  <si>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</si>
  <si>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</si>
  <si>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</si>
  <si>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</si>
  <si>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</si>
  <si>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</si>
  <si>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</si>
  <si>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</si>
  <si>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</si>
  <si>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</si>
  <si>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</si>
  <si>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</si>
  <si>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</si>
  <si>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</si>
  <si>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</si>
  <si>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</si>
  <si>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</si>
  <si>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</si>
  <si>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</si>
  <si>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</si>
  <si>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</si>
  <si>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</si>
  <si>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</si>
  <si>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</si>
  <si>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</si>
  <si>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</si>
  <si>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</si>
  <si>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</si>
  <si>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</si>
  <si>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</si>
  <si>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</si>
  <si>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</si>
  <si>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</si>
  <si>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</si>
  <si>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</si>
  <si>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</si>
  <si>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</si>
  <si>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</si>
  <si>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</si>
  <si>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</si>
  <si>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</si>
  <si>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</si>
  <si>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</si>
  <si>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</si>
  <si>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</si>
  <si>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</si>
  <si>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</si>
  <si>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</si>
  <si>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</si>
  <si>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</si>
  <si>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</si>
  <si>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</si>
  <si>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</si>
  <si>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</si>
  <si>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</si>
  <si>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</si>
  <si>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</si>
  <si>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</si>
  <si>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</si>
  <si>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</si>
  <si>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</si>
  <si>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</si>
  <si>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</si>
  <si>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</si>
  <si>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</si>
  <si>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</si>
  <si>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</si>
  <si>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</si>
  <si>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</si>
  <si>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</si>
  <si>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</si>
  <si>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</si>
  <si>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</si>
  <si>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</si>
  <si>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</si>
  <si>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</si>
  <si>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</si>
  <si>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</si>
  <si>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</si>
  <si>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</si>
  <si>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</si>
  <si>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</si>
  <si>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</si>
  <si>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</si>
  <si>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</si>
  <si>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</si>
  <si>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</si>
  <si>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</si>
  <si>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</si>
  <si>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</si>
  <si>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</si>
  <si>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</si>
  <si>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</si>
  <si>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</si>
  <si>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</si>
  <si>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</si>
  <si>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</si>
  <si>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</si>
  <si>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</si>
  <si>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</si>
  <si>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</si>
  <si>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</si>
  <si>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</si>
  <si>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</si>
  <si>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</si>
  <si>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</si>
  <si>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</si>
  <si>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</si>
  <si>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</si>
  <si>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</si>
  <si>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</si>
  <si>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</si>
  <si>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</si>
  <si>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</si>
  <si>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</si>
  <si>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</si>
  <si>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</si>
  <si>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</si>
  <si>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</si>
  <si>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</si>
  <si>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</si>
  <si>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</si>
  <si>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</si>
  <si>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</si>
  <si>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</si>
  <si>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</si>
  <si>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</si>
  <si>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</si>
  <si>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</si>
  <si>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</si>
  <si>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</si>
  <si>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</si>
  <si>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</si>
  <si>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</si>
  <si>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</si>
  <si>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</si>
  <si>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</si>
  <si>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</si>
  <si>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</si>
  <si>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</si>
  <si>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</si>
  <si>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</si>
  <si>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</si>
  <si>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</si>
  <si>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</si>
  <si>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</si>
  <si>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</si>
  <si>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</si>
  <si>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</si>
  <si>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</si>
  <si>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</si>
  <si>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</si>
  <si>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</si>
  <si>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</si>
  <si>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</si>
  <si>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</si>
  <si>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</si>
  <si>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</si>
  <si>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</si>
  <si>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</si>
  <si>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</si>
  <si>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</si>
  <si>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</si>
  <si>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</si>
  <si>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</si>
  <si>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</si>
  <si>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</si>
  <si>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</si>
  <si>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</si>
  <si>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</si>
  <si>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</si>
  <si>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</si>
  <si>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</si>
  <si>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</si>
  <si>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</si>
  <si>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</si>
  <si>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</si>
  <si>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</si>
  <si>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</si>
  <si>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</si>
  <si>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</si>
  <si>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</si>
  <si>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</si>
  <si>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</si>
  <si>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</si>
  <si>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</si>
  <si>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</si>
  <si>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</si>
  <si>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</si>
  <si>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</si>
  <si>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</si>
  <si>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</si>
  <si>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</si>
  <si>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</si>
  <si>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</si>
  <si>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</si>
  <si>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</si>
  <si>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</si>
  <si>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</si>
  <si>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</si>
  <si>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</si>
  <si>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</si>
  <si>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</si>
  <si>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</si>
  <si>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</si>
  <si>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</si>
  <si>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</si>
  <si>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</si>
  <si>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</si>
  <si>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</si>
  <si>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</si>
  <si>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</si>
  <si>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</si>
  <si>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</si>
  <si>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</si>
  <si>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</si>
  <si>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</si>
  <si>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</si>
  <si>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</si>
  <si>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</si>
  <si>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</si>
  <si>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</si>
  <si>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</si>
  <si>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</si>
  <si>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</si>
  <si>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</si>
  <si>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</si>
  <si>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</si>
  <si>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</si>
  <si>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</si>
  <si>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</si>
  <si>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</si>
  <si>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</si>
  <si>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</si>
  <si>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</si>
  <si>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</si>
  <si>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</si>
  <si>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</si>
  <si>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</si>
  <si>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</si>
  <si>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</si>
  <si>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</si>
  <si>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</si>
  <si>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</si>
  <si>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</si>
  <si>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</si>
  <si>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</si>
  <si>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</si>
  <si>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</si>
  <si>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</si>
  <si>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</si>
  <si>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</si>
  <si>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</si>
  <si>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</si>
  <si>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</si>
  <si>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</si>
  <si>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</si>
  <si>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</si>
  <si>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</si>
  <si>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</si>
  <si>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</si>
  <si>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</si>
  <si>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</si>
  <si>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</si>
  <si>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</si>
  <si>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</si>
  <si>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</si>
  <si>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</si>
  <si>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</si>
  <si>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</si>
  <si>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</si>
  <si>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</si>
  <si>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</si>
  <si>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</si>
  <si>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</si>
  <si>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</si>
  <si>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</si>
  <si>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</si>
  <si>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</si>
  <si>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</si>
  <si>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</si>
  <si>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</si>
  <si>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</si>
  <si>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</si>
  <si>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</si>
  <si>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</si>
  <si>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</si>
  <si>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</si>
  <si>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</si>
  <si>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</si>
  <si>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</si>
  <si>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</si>
  <si>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</si>
  <si>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</si>
  <si>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</si>
  <si>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</si>
  <si>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</si>
  <si>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</si>
  <si>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</si>
  <si>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</si>
  <si>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</si>
  <si>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</si>
  <si>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</si>
  <si>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</si>
  <si>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</si>
  <si>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</si>
  <si>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</si>
  <si>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</si>
  <si>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</si>
  <si>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</si>
  <si>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</si>
  <si>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</si>
  <si>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</si>
  <si>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</si>
  <si>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</si>
  <si>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</si>
  <si>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</si>
  <si>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</si>
  <si>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</si>
  <si>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</si>
  <si>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</si>
  <si>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</si>
  <si>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</si>
  <si>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</si>
  <si>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</si>
  <si>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</si>
  <si>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</si>
  <si>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</si>
  <si>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</si>
  <si>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</si>
  <si>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</si>
  <si>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</si>
  <si>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</si>
  <si>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</si>
  <si>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</si>
  <si>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</si>
  <si>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</si>
  <si>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</si>
  <si>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</si>
  <si>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</si>
  <si>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</si>
  <si>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</si>
  <si>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</si>
  <si>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</si>
  <si>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</si>
  <si>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</si>
  <si>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</si>
  <si>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</si>
  <si>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</si>
  <si>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</si>
  <si>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</si>
  <si>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</si>
  <si>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</si>
  <si>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</si>
  <si>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</si>
  <si>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</si>
  <si>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</si>
  <si>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</si>
  <si>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</si>
  <si>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</si>
  <si>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</si>
  <si>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</si>
  <si>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</si>
  <si>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</si>
  <si>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</si>
  <si>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</si>
  <si>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</si>
  <si>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</si>
  <si>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</si>
  <si>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</si>
  <si>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</si>
  <si>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</si>
  <si>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</si>
  <si>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</si>
  <si>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</si>
  <si>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</si>
  <si>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</si>
  <si>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</si>
  <si>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</si>
  <si>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</si>
  <si>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</si>
  <si>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</si>
  <si>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</si>
  <si>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</si>
  <si>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</si>
  <si>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</si>
  <si>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</si>
  <si>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</si>
  <si>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</si>
  <si>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</si>
  <si>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</si>
  <si>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</si>
  <si>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</si>
  <si>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</si>
  <si>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</si>
  <si>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</si>
  <si>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</si>
  <si>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</si>
  <si>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</si>
  <si>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</si>
  <si>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</si>
  <si>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</si>
  <si>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</si>
  <si>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</si>
  <si>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</si>
  <si>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</si>
  <si>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</si>
  <si>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</si>
  <si>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</si>
  <si>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</si>
  <si>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</si>
  <si>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</si>
  <si>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</si>
  <si>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</si>
  <si>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</si>
  <si>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</si>
  <si>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</si>
  <si>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</si>
  <si>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</si>
  <si>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</si>
  <si>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</si>
  <si>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</si>
  <si>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</si>
  <si>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</si>
  <si>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</si>
  <si>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</si>
  <si>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</si>
  <si>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</si>
  <si>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</si>
  <si>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</si>
  <si>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</si>
  <si>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</si>
  <si>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</si>
  <si>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</si>
  <si>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</si>
  <si>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</si>
  <si>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</si>
  <si>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</si>
  <si>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</si>
  <si>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</si>
  <si>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</si>
  <si>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</si>
  <si>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</si>
  <si>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</si>
  <si>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</si>
  <si>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</si>
  <si>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</si>
  <si>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</si>
  <si>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</si>
  <si>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</si>
  <si>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</si>
  <si>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</si>
  <si>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</si>
  <si>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</si>
  <si>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</si>
  <si>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</si>
  <si>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</si>
  <si>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</si>
  <si>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</si>
  <si>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</si>
  <si>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</si>
  <si>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</si>
  <si>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</si>
  <si>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</si>
  <si>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</si>
  <si>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</si>
  <si>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</si>
  <si>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</si>
  <si>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</si>
  <si>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</si>
  <si>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</si>
  <si>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</si>
  <si>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</si>
  <si>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</si>
  <si>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</si>
  <si>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</si>
  <si>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</si>
  <si>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</si>
  <si>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</si>
  <si>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</si>
  <si>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</si>
  <si>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</si>
  <si>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</si>
  <si>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</si>
  <si>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</si>
  <si>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</si>
  <si>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</si>
  <si>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</si>
  <si>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</si>
  <si>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</si>
  <si>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</si>
  <si>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</si>
  <si>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</si>
  <si>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</si>
  <si>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</si>
  <si>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</si>
  <si>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</si>
  <si>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</si>
  <si>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</si>
  <si>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</si>
  <si>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</si>
  <si>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</si>
  <si>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</si>
  <si>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</si>
  <si>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</si>
  <si>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</si>
  <si>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</si>
  <si>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</si>
  <si>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</si>
  <si>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</si>
  <si>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</si>
  <si>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</si>
  <si>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</si>
  <si>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</si>
  <si>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</si>
  <si>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</si>
  <si>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</si>
  <si>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</si>
  <si>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</si>
  <si>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</si>
  <si>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</si>
  <si>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</si>
  <si>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</si>
  <si>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</si>
  <si>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</si>
  <si>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</si>
  <si>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</si>
  <si>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</si>
  <si>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</si>
  <si>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</si>
  <si>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</si>
  <si>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</si>
  <si>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</si>
  <si>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</si>
  <si>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</si>
  <si>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</si>
  <si>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</si>
  <si>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</si>
  <si>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</si>
  <si>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</si>
  <si>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</si>
  <si>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</si>
  <si>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</si>
  <si>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</si>
  <si>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</si>
  <si>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</si>
  <si>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</si>
  <si>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</si>
  <si>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</si>
  <si>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</si>
  <si>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</si>
  <si>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</si>
  <si>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</si>
  <si>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</si>
  <si>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</si>
  <si>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</si>
  <si>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</si>
  <si>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</si>
  <si>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</si>
  <si>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</si>
  <si>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</si>
  <si>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</si>
  <si>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</si>
  <si>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</si>
  <si>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</si>
  <si>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</si>
  <si>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</si>
  <si>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</si>
  <si>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</si>
  <si>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</si>
  <si>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</si>
  <si>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</si>
  <si>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</si>
  <si>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</si>
  <si>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</si>
  <si>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</si>
  <si>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</si>
  <si>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</si>
  <si>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</si>
  <si>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</si>
  <si>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</si>
  <si>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</si>
  <si>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</si>
  <si>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</si>
  <si>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</si>
  <si>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</si>
  <si>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</si>
  <si>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</si>
  <si>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</si>
  <si>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</si>
  <si>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</si>
  <si>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</si>
  <si>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</si>
  <si>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</si>
  <si>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</si>
  <si>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</si>
  <si>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</si>
  <si>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</si>
  <si>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</si>
  <si>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</si>
  <si>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</si>
  <si>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</si>
  <si>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</si>
  <si>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</si>
  <si>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</si>
  <si>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</si>
  <si>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</si>
  <si>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</si>
  <si>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</si>
  <si>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</si>
  <si>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</si>
  <si>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</si>
  <si>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</si>
  <si>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</si>
  <si>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</si>
  <si>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</si>
  <si>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</si>
  <si>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</si>
  <si>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</si>
  <si>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</si>
  <si>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</si>
  <si>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</si>
  <si>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</si>
  <si>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</si>
  <si>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</si>
  <si>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</si>
  <si>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</si>
  <si>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</si>
  <si>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</si>
  <si>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</si>
  <si>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</si>
  <si>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</si>
  <si>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</si>
  <si>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</si>
  <si>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</si>
  <si>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</si>
  <si>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</si>
  <si>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</si>
  <si>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</si>
  <si>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</si>
  <si>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</si>
  <si>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</si>
  <si>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</si>
  <si>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</si>
  <si>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</si>
  <si>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</si>
  <si>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</si>
  <si>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</si>
  <si>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</si>
  <si>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</si>
  <si>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</si>
  <si>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</si>
  <si>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</si>
  <si>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</si>
  <si>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</si>
  <si>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</si>
  <si>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</si>
  <si>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</si>
  <si>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</si>
  <si>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</si>
  <si>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</si>
  <si>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</si>
  <si>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</si>
  <si>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</si>
  <si>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</si>
  <si>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</si>
  <si>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</si>
  <si>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</si>
  <si>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</si>
  <si>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</si>
  <si>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</si>
  <si>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</si>
  <si>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</si>
  <si>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</si>
  <si>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</si>
  <si>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</si>
  <si>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</si>
  <si>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</si>
  <si>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</si>
  <si>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</si>
  <si>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</si>
  <si>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</si>
  <si>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</si>
  <si>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</si>
  <si>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</si>
  <si>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</si>
  <si>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</si>
  <si>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</si>
  <si>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</si>
  <si>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</si>
  <si>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</si>
  <si>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</si>
  <si>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</si>
  <si>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</si>
  <si>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</si>
  <si>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</si>
  <si>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</si>
  <si>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</si>
  <si>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</si>
  <si>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</si>
  <si>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</si>
  <si>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</si>
  <si>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</si>
  <si>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</si>
  <si>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</si>
  <si>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</si>
  <si>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</si>
  <si>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</si>
  <si>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</si>
  <si>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</si>
  <si>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</si>
  <si>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</si>
  <si>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</si>
  <si>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</si>
  <si>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</si>
  <si>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</si>
  <si>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</si>
  <si>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</si>
  <si>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</si>
  <si>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</si>
  <si>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</si>
  <si>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</si>
  <si>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</si>
  <si>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</si>
  <si>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</si>
  <si>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</si>
  <si>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</si>
  <si>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</si>
  <si>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</si>
  <si>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</si>
  <si>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</si>
  <si>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</si>
  <si>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</si>
  <si>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</si>
  <si>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</si>
  <si>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</si>
  <si>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</si>
  <si>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</si>
  <si>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</si>
  <si>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</si>
  <si>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</si>
  <si>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</si>
  <si>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</si>
  <si>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</si>
  <si>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</si>
  <si>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</si>
  <si>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</si>
  <si>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</si>
  <si>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</si>
  <si>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</si>
  <si>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</si>
  <si>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</si>
  <si>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</si>
  <si>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</si>
  <si>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</si>
  <si>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</si>
  <si>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</si>
  <si>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</si>
  <si>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</si>
  <si>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</si>
  <si>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</si>
  <si>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</si>
  <si>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</si>
  <si>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</si>
  <si>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</si>
  <si>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</si>
  <si>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</si>
  <si>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</si>
  <si>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</si>
  <si>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</si>
  <si>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</si>
  <si>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</si>
  <si>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</si>
  <si>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</si>
  <si>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</si>
  <si>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</si>
  <si>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</si>
  <si>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</si>
  <si>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</si>
  <si>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</si>
  <si>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</si>
  <si>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</si>
  <si>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</si>
  <si>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</si>
  <si>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</si>
  <si>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</si>
  <si>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</si>
  <si>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</si>
  <si>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</si>
  <si>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</si>
  <si>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</si>
  <si>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</si>
  <si>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</si>
  <si>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</si>
  <si>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</si>
  <si>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</si>
  <si>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</si>
  <si>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</si>
  <si>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</si>
  <si>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</si>
  <si>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</si>
  <si>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</si>
  <si>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</si>
  <si>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</si>
  <si>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</si>
  <si>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</si>
  <si>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</si>
  <si>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</si>
  <si>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</si>
  <si>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</si>
  <si>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</si>
  <si>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</si>
  <si>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</si>
  <si>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</si>
  <si>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</si>
  <si>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</si>
  <si>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</si>
  <si>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</si>
  <si>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</si>
  <si>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</si>
  <si>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</si>
  <si>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</si>
  <si>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</si>
  <si>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</si>
  <si>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</si>
  <si>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</si>
  <si>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</si>
  <si>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</si>
  <si>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</si>
  <si>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</si>
  <si>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</si>
  <si>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</si>
  <si>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</si>
  <si>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</si>
  <si>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</si>
  <si>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</si>
  <si>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</si>
  <si>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</si>
  <si>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</si>
  <si>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</si>
  <si>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</si>
  <si>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</si>
  <si>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</si>
  <si>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</si>
  <si>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</si>
  <si>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</si>
  <si>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</si>
  <si>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</si>
  <si>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</si>
  <si>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</si>
  <si>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</si>
  <si>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</si>
  <si>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</si>
  <si>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</si>
  <si>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</si>
  <si>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</si>
  <si>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</si>
  <si>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</si>
  <si>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</si>
  <si>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</si>
  <si>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</si>
  <si>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</si>
  <si>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</si>
  <si>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</si>
  <si>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</si>
  <si>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</si>
  <si>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</si>
  <si>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</si>
  <si>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</si>
  <si>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</si>
  <si>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</si>
  <si>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</si>
  <si>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</si>
  <si>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</si>
  <si>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</si>
  <si>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</si>
  <si>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</si>
  <si>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</si>
  <si>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</si>
  <si>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</si>
  <si>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</si>
  <si>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</si>
  <si>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</si>
  <si>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</si>
  <si>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</si>
  <si>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</si>
  <si>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</si>
  <si>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</si>
  <si>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</si>
  <si>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</si>
  <si>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</si>
  <si>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</si>
  <si>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</si>
  <si>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</si>
  <si>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</si>
  <si>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</si>
  <si>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</si>
  <si>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</si>
  <si>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</si>
  <si>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</si>
  <si>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</si>
  <si>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</si>
  <si>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</si>
  <si>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</si>
  <si>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</si>
  <si>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</si>
  <si>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</si>
  <si>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</si>
  <si>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</si>
  <si>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</si>
  <si>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</si>
  <si>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</si>
  <si>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</si>
  <si>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</si>
  <si>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</si>
  <si>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</si>
  <si>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</si>
  <si>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</si>
  <si>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</si>
  <si>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</si>
  <si>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</si>
  <si>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</si>
  <si>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</si>
  <si>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</si>
  <si>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</si>
  <si>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</si>
  <si>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</si>
  <si>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</si>
  <si>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</si>
  <si>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</si>
  <si>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</si>
  <si>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</si>
  <si>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</si>
  <si>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</si>
  <si>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</si>
  <si>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</si>
  <si>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</si>
  <si>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</si>
  <si>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</si>
  <si>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</si>
  <si>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</si>
  <si>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</si>
  <si>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</si>
  <si>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</si>
  <si>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</si>
  <si>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</si>
  <si>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</si>
  <si>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</si>
  <si>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</si>
  <si>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</si>
  <si>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</si>
  <si>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</si>
  <si>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</si>
  <si>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</si>
  <si>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</si>
  <si>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</si>
  <si>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</si>
  <si>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</si>
  <si>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</si>
  <si>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</si>
  <si>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</si>
  <si>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</si>
  <si>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</si>
  <si>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</si>
  <si>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</si>
  <si>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</si>
  <si>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</si>
  <si>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</si>
  <si>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</si>
  <si>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</si>
  <si>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</si>
  <si>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</si>
  <si>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</si>
  <si>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</si>
  <si>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</si>
  <si>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</si>
  <si>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</si>
  <si>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</si>
  <si>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</si>
  <si>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</si>
  <si>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</si>
  <si>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</si>
  <si>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</si>
  <si>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</si>
  <si>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</si>
  <si>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</si>
  <si>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</si>
  <si>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</si>
  <si>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</si>
  <si>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</si>
  <si>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</si>
  <si>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</si>
  <si>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</si>
  <si>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</si>
  <si>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</si>
  <si>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</si>
  <si>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</si>
  <si>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</si>
  <si>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</si>
  <si>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</si>
  <si>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</si>
  <si>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</si>
  <si>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</si>
  <si>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</si>
  <si>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</si>
  <si>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</si>
  <si>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</si>
  <si>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</si>
  <si>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</si>
  <si>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</si>
  <si>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</si>
  <si>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</si>
  <si>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</si>
  <si>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</si>
  <si>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</si>
  <si>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</si>
  <si>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</si>
  <si>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</si>
  <si>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</si>
  <si>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</si>
  <si>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</si>
  <si>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</si>
  <si>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</si>
  <si>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</si>
  <si>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</si>
  <si>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</si>
  <si>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</si>
  <si>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</si>
  <si>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</si>
  <si>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</si>
  <si>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</si>
  <si>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</si>
  <si>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</si>
  <si>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</si>
  <si>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</si>
  <si>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</si>
  <si>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</si>
  <si>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</si>
  <si>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</si>
  <si>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</si>
  <si>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</si>
  <si>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</si>
  <si>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</si>
  <si>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</si>
  <si>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</si>
  <si>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</si>
  <si>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</si>
  <si>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</si>
  <si>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</si>
  <si>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</si>
  <si>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</si>
  <si>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</si>
  <si>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</si>
  <si>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</si>
  <si>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</si>
  <si>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</si>
  <si>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</si>
  <si>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</si>
  <si>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</si>
  <si>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</si>
  <si>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</si>
  <si>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</si>
  <si>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</si>
  <si>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</si>
  <si>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</si>
  <si>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</si>
  <si>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</si>
  <si>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</si>
  <si>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</si>
  <si>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</si>
  <si>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</si>
  <si>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</si>
  <si>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</si>
  <si>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</si>
  <si>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</si>
  <si>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</si>
  <si>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</si>
  <si>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</si>
  <si>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</si>
  <si>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</si>
  <si>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</si>
  <si>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</si>
  <si>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</si>
  <si>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</si>
  <si>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</si>
  <si>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</si>
  <si>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</si>
  <si>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</si>
  <si>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</si>
  <si>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</si>
  <si>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</si>
  <si>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</si>
  <si>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</si>
  <si>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</si>
  <si>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</si>
  <si>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</si>
  <si>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</si>
  <si>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</si>
  <si>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</si>
  <si>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</si>
  <si>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</si>
  <si>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</si>
  <si>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</si>
  <si>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</si>
  <si>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</si>
  <si>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</si>
  <si>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</si>
  <si>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</si>
  <si>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</si>
  <si>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</si>
  <si>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</si>
  <si>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</si>
  <si>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</si>
  <si>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</si>
  <si>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</si>
  <si>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</si>
  <si>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</si>
  <si>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</si>
  <si>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</si>
  <si>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</si>
  <si>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</si>
  <si>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</si>
  <si>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</si>
  <si>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</si>
  <si>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</si>
  <si>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</si>
  <si>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</si>
  <si>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</si>
  <si>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</si>
  <si>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</si>
  <si>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</si>
  <si>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</si>
  <si>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</si>
  <si>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</si>
  <si>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</si>
  <si>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</si>
  <si>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</si>
  <si>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</si>
  <si>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</si>
  <si>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</si>
  <si>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</si>
  <si>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</si>
  <si>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</si>
  <si>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</si>
  <si>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</si>
  <si>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</si>
  <si>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</si>
  <si>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</si>
  <si>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</si>
  <si>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</si>
  <si>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</si>
  <si>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</si>
  <si>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</si>
  <si>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</si>
  <si>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</si>
  <si>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</si>
  <si>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</si>
  <si>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</si>
  <si>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</si>
  <si>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</si>
  <si>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</si>
  <si>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</si>
  <si>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</si>
  <si>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</si>
  <si>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</si>
  <si>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</si>
  <si>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</si>
  <si>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</si>
  <si>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</si>
  <si>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</si>
  <si>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</si>
  <si>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</si>
  <si>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</si>
  <si>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</si>
  <si>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</si>
  <si>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</si>
  <si>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</si>
  <si>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</si>
  <si>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</si>
  <si>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</si>
  <si>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</si>
  <si>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</si>
  <si>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</si>
  <si>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</si>
  <si>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</si>
  <si>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</si>
  <si>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</si>
  <si>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</si>
  <si>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</si>
  <si>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</si>
  <si>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</si>
  <si>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</si>
  <si>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</si>
  <si>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</si>
  <si>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</si>
  <si>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</si>
  <si>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</si>
  <si>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</si>
  <si>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</si>
  <si>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</si>
  <si>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</si>
  <si>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</si>
  <si>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</si>
  <si>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</si>
  <si>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</si>
  <si>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</si>
  <si>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</si>
  <si>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</si>
  <si>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</si>
  <si>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</si>
  <si>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</si>
  <si>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</si>
  <si>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</si>
  <si>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</si>
  <si>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</si>
  <si>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</si>
  <si>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</si>
  <si>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</si>
  <si>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</si>
  <si>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</si>
  <si>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</si>
  <si>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</si>
  <si>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</si>
  <si>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</si>
  <si>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</si>
  <si>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</si>
  <si>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</si>
  <si>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</si>
  <si>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</si>
  <si>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</si>
  <si>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</si>
  <si>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</si>
  <si>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</si>
  <si>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</si>
  <si>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</si>
  <si>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</si>
  <si>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</si>
  <si>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</si>
  <si>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</si>
  <si>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</si>
  <si>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</si>
  <si>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</si>
  <si>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</si>
  <si>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</si>
  <si>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</si>
  <si>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</si>
  <si>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</si>
  <si>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</si>
  <si>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</si>
  <si>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</si>
  <si>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</si>
  <si>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</si>
  <si>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</si>
  <si>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</si>
  <si>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</si>
  <si>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</si>
  <si>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</si>
  <si>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</si>
  <si>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</si>
  <si>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</si>
  <si>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</si>
  <si>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</si>
  <si>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</si>
  <si>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</si>
  <si>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</si>
  <si>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</si>
  <si>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</si>
  <si>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</si>
  <si>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</si>
  <si>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</si>
  <si>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</si>
  <si>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</si>
  <si>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</si>
  <si>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</si>
  <si>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</si>
  <si>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</si>
  <si>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</si>
  <si>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</si>
  <si>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</si>
  <si>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</si>
  <si>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</si>
  <si>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</si>
  <si>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</si>
  <si>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</si>
  <si>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</si>
  <si>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</si>
  <si>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</si>
  <si>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</si>
  <si>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</si>
  <si>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</si>
  <si>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</si>
  <si>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</si>
  <si>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</si>
  <si>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</si>
  <si>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</si>
  <si>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</si>
  <si>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</si>
  <si>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</si>
  <si>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</si>
  <si>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</si>
  <si>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</si>
  <si>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</si>
  <si>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</si>
  <si>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</si>
  <si>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</si>
  <si>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</si>
  <si>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</si>
  <si>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</si>
  <si>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</si>
  <si>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</si>
  <si>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</si>
  <si>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</si>
  <si>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</si>
  <si>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</si>
  <si>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</si>
  <si>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</si>
  <si>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</si>
  <si>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</si>
  <si>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</si>
  <si>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</si>
  <si>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</si>
  <si>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</si>
  <si>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</si>
  <si>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</si>
  <si>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</si>
  <si>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</si>
  <si>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</si>
  <si>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</si>
  <si>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</si>
  <si>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</si>
  <si>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</si>
  <si>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</si>
  <si>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</si>
  <si>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</si>
  <si>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</si>
  <si>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</si>
  <si>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</si>
  <si>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</si>
  <si>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</si>
  <si>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</si>
  <si>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</si>
  <si>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</si>
  <si>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</si>
  <si>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</si>
  <si>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</si>
  <si>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</si>
  <si>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</si>
  <si>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</si>
  <si>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</si>
  <si>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</si>
  <si>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</si>
  <si>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</si>
  <si>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</si>
  <si>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</si>
  <si>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</si>
  <si>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</si>
  <si>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</si>
  <si>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</si>
  <si>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</si>
  <si>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</si>
  <si>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</si>
  <si>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</si>
  <si>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</si>
  <si>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</si>
  <si>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</si>
  <si>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</si>
  <si>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</si>
  <si>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</si>
  <si>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</si>
  <si>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</si>
  <si>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</si>
  <si>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</si>
  <si>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</si>
  <si>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</si>
  <si>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</si>
  <si>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</si>
  <si>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</si>
  <si>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</si>
  <si>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</si>
  <si>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</si>
  <si>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</si>
  <si>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</si>
  <si>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</si>
  <si>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</si>
  <si>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</si>
  <si>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</si>
  <si>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</si>
  <si>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</si>
  <si>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</si>
  <si>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</si>
  <si>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</si>
  <si>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</si>
  <si>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</si>
  <si>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</si>
  <si>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</si>
  <si>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</si>
  <si>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</si>
  <si>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</si>
  <si>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</si>
  <si>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</si>
  <si>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</si>
  <si>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</si>
  <si>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</si>
  <si>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</si>
  <si>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</si>
  <si>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</si>
  <si>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</si>
  <si>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</si>
  <si>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</si>
  <si>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</si>
  <si>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</si>
  <si>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</si>
  <si>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</si>
  <si>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</si>
  <si>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</si>
  <si>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</si>
  <si>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</si>
  <si>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</si>
  <si>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</si>
  <si>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</si>
  <si>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</si>
  <si>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</si>
  <si>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</si>
  <si>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</si>
  <si>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</si>
  <si>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</si>
  <si>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</si>
  <si>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</si>
  <si>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</si>
  <si>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</si>
  <si>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</si>
  <si>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</si>
  <si>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</si>
  <si>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</si>
  <si>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</si>
  <si>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</si>
  <si>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</si>
  <si>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</si>
  <si>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</si>
  <si>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</si>
  <si>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</si>
  <si>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</si>
  <si>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</si>
  <si>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</si>
  <si>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</si>
  <si>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</si>
  <si>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</si>
  <si>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</si>
  <si>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</si>
  <si>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</si>
  <si>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</si>
  <si>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</si>
  <si>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</si>
  <si>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</si>
  <si>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</si>
  <si>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</si>
  <si>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</si>
  <si>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</si>
  <si>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</si>
  <si>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</si>
  <si>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</si>
  <si>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</si>
  <si>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</si>
  <si>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</si>
  <si>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</si>
  <si>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</si>
  <si>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</si>
  <si>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</si>
  <si>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</si>
  <si>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</si>
  <si>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</si>
  <si>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</si>
  <si>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</si>
  <si>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</si>
  <si>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</si>
  <si>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</si>
  <si>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</si>
  <si>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</si>
  <si>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</si>
  <si>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</si>
  <si>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</si>
  <si>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</si>
  <si>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</si>
  <si>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</si>
  <si>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</si>
  <si>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</si>
  <si>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</si>
  <si>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</si>
  <si>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</si>
  <si>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</si>
  <si>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</si>
  <si>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</si>
  <si>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</si>
  <si>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</si>
  <si>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</si>
  <si>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</si>
  <si>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</si>
  <si>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</si>
  <si>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</si>
  <si>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</si>
  <si>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</si>
  <si>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</si>
  <si>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</si>
  <si>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</si>
  <si>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</si>
  <si>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</si>
  <si>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</si>
  <si>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</si>
  <si>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</si>
  <si>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</si>
  <si>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</si>
  <si>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</si>
  <si>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</si>
  <si>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</si>
  <si>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</si>
  <si>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</si>
  <si>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</si>
  <si>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</si>
  <si>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</si>
  <si>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</si>
  <si>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</si>
  <si>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</si>
  <si>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</si>
  <si>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</si>
  <si>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</si>
  <si>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</si>
  <si>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</si>
  <si>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</si>
  <si>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</si>
  <si>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</si>
  <si>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</si>
  <si>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</si>
  <si>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</si>
  <si>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</si>
  <si>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</si>
  <si>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</si>
  <si>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</si>
  <si>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</si>
  <si>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</si>
  <si>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</si>
  <si>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</si>
  <si>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</si>
  <si>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</si>
  <si>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</si>
  <si>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</si>
  <si>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</si>
  <si>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</si>
  <si>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</si>
  <si>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</si>
  <si>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</si>
  <si>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</si>
  <si>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</si>
  <si>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</si>
  <si>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</si>
  <si>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</si>
  <si>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</si>
  <si>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</si>
  <si>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</si>
  <si>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</si>
  <si>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</si>
  <si>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</si>
  <si>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</si>
  <si>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</si>
  <si>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</si>
  <si>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</si>
  <si>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</si>
  <si>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</si>
  <si>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</si>
  <si>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</si>
  <si>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</si>
  <si>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</si>
  <si>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</si>
  <si>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</si>
  <si>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</si>
  <si>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</si>
  <si>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</si>
  <si>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</si>
  <si>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</si>
  <si>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</si>
  <si>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</si>
  <si>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</si>
  <si>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</si>
  <si>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</si>
  <si>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</si>
  <si>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</si>
  <si>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</si>
  <si>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</si>
  <si>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</si>
  <si>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</si>
  <si>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</si>
  <si>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</si>
  <si>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</si>
  <si>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</si>
  <si>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</si>
  <si>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</si>
  <si>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</si>
  <si>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</si>
  <si>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</si>
  <si>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</si>
  <si>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</si>
  <si>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</si>
  <si>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</si>
  <si>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</si>
  <si>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</si>
  <si>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</si>
  <si>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</si>
  <si>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</si>
  <si>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</si>
  <si>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</si>
  <si>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</si>
  <si>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</si>
  <si>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</si>
  <si>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</si>
  <si>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</si>
  <si>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</si>
  <si>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</si>
  <si>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</si>
  <si>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</si>
  <si>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</si>
  <si>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</si>
  <si>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</si>
  <si>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</si>
  <si>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</si>
  <si>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</si>
  <si>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</si>
  <si>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</si>
  <si>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</si>
  <si>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</si>
  <si>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</si>
  <si>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</si>
  <si>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</si>
  <si>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</si>
  <si>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</si>
  <si>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</si>
  <si>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</si>
  <si>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</si>
  <si>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</si>
  <si>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</si>
  <si>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</si>
  <si>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</si>
  <si>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</si>
  <si>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</si>
  <si>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</si>
  <si>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</si>
  <si>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</si>
  <si>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</si>
  <si>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</si>
  <si>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</si>
  <si>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</si>
  <si>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</si>
  <si>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</si>
  <si>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</si>
  <si>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</si>
  <si>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</si>
  <si>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</si>
  <si>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</si>
  <si>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</si>
  <si>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</si>
  <si>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</si>
  <si>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</si>
  <si>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</si>
  <si>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</si>
  <si>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</si>
  <si>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</si>
  <si>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</si>
  <si>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</si>
  <si>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</si>
  <si>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</si>
  <si>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</si>
  <si>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</si>
  <si>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</si>
  <si>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</si>
  <si>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</si>
  <si>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</si>
  <si>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</si>
  <si>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</si>
  <si>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</si>
  <si>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</si>
  <si>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</si>
  <si>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</si>
  <si>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</si>
  <si>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</si>
  <si>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</si>
  <si>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</si>
  <si>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</si>
  <si>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</si>
  <si>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</si>
  <si>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</si>
  <si>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</si>
  <si>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</si>
  <si>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</si>
  <si>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</si>
  <si>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</si>
  <si>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</si>
  <si>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</si>
  <si>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</si>
  <si>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</si>
  <si>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</si>
  <si>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</si>
  <si>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</si>
  <si>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</si>
  <si>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</si>
  <si>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</si>
  <si>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</si>
  <si>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</si>
  <si>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</si>
  <si>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</si>
  <si>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</si>
  <si>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</si>
  <si>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</si>
  <si>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</si>
  <si>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</si>
  <si>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</si>
  <si>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</si>
  <si>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</si>
  <si>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</si>
  <si>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</si>
  <si>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</si>
  <si>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</si>
  <si>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</si>
  <si>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</si>
  <si>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</si>
  <si>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</si>
  <si>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</si>
  <si>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</si>
  <si>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</si>
  <si>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</si>
  <si>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</si>
  <si>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</si>
  <si>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</si>
  <si>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</si>
  <si>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</si>
  <si>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</si>
  <si>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</si>
  <si>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</si>
  <si>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</si>
  <si>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</si>
  <si>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</si>
  <si>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</si>
  <si>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</si>
  <si>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</si>
  <si>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</si>
  <si>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</si>
  <si>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</si>
  <si>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</si>
  <si>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</si>
  <si>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</si>
  <si>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</si>
  <si>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</si>
  <si>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</si>
  <si>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</si>
  <si>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</si>
  <si>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</si>
  <si>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</si>
  <si>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</si>
  <si>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</si>
  <si>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</si>
  <si>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</si>
  <si>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</si>
  <si>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</si>
  <si>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</si>
  <si>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</si>
  <si>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</si>
  <si>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</si>
  <si>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</si>
  <si>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</si>
  <si>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</si>
  <si>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</si>
  <si>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</si>
  <si>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</si>
  <si>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</si>
  <si>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</si>
  <si>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</si>
  <si>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</si>
  <si>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</si>
  <si>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</si>
  <si>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</si>
  <si>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</si>
  <si>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</si>
  <si>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</si>
  <si>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</si>
  <si>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</si>
  <si>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</si>
  <si>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</si>
  <si>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</si>
  <si>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</si>
  <si>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</si>
  <si>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</si>
  <si>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</si>
  <si>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</si>
  <si>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</si>
  <si>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</si>
  <si>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</si>
  <si>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</si>
  <si>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</si>
  <si>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</si>
  <si>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</si>
  <si>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</si>
  <si>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</si>
  <si>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</si>
  <si>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</si>
  <si>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</si>
  <si>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</si>
  <si>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</si>
  <si>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</si>
  <si>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</si>
  <si>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</si>
  <si>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</si>
  <si>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</si>
  <si>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</si>
  <si>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</si>
  <si>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</si>
  <si>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</si>
  <si>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</si>
  <si>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</si>
  <si>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</si>
  <si>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</si>
  <si>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</si>
  <si>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</si>
  <si>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</si>
  <si>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</si>
  <si>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</si>
  <si>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</si>
  <si>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</si>
  <si>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</si>
  <si>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</si>
  <si>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</si>
  <si>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</si>
  <si>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</si>
  <si>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</si>
  <si>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</si>
  <si>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</si>
  <si>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</si>
  <si>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</si>
  <si>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</si>
  <si>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</si>
  <si>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</si>
  <si>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</si>
  <si>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</si>
  <si>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</si>
  <si>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</si>
  <si>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</si>
  <si>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</si>
  <si>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</si>
  <si>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</si>
  <si>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</si>
  <si>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</si>
  <si>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</si>
  <si>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</si>
  <si>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</si>
  <si>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</si>
  <si>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</si>
  <si>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</si>
  <si>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</si>
  <si>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</si>
  <si>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</si>
  <si>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</si>
  <si>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</si>
  <si>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</si>
  <si>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</si>
  <si>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</si>
  <si>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</si>
  <si>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</si>
  <si>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</si>
  <si>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</si>
  <si>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</si>
  <si>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</si>
  <si>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</si>
  <si>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</si>
  <si>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</si>
  <si>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</si>
  <si>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</si>
  <si>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</si>
  <si>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</si>
  <si>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</si>
  <si>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</si>
  <si>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</si>
  <si>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</si>
  <si>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</si>
  <si>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</si>
  <si>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</si>
  <si>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</si>
  <si>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</si>
  <si>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</si>
  <si>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</si>
  <si>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</si>
  <si>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</si>
  <si>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</si>
  <si>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</si>
  <si>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</si>
  <si>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</si>
  <si>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</si>
  <si>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</si>
  <si>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</si>
  <si>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</si>
  <si>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</si>
  <si>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</si>
  <si>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</si>
  <si>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</si>
  <si>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</si>
  <si>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</si>
  <si>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</si>
  <si>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</si>
  <si>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</si>
  <si>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</si>
  <si>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</si>
  <si>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</si>
  <si>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</si>
  <si>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</si>
  <si>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</si>
  <si>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</si>
  <si>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</si>
  <si>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</si>
  <si>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</si>
  <si>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</si>
  <si>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</si>
  <si>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</si>
  <si>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</si>
  <si>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</si>
  <si>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</si>
  <si>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</si>
  <si>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</si>
  <si>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</si>
  <si>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</si>
  <si>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</si>
  <si>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</si>
  <si>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</si>
  <si>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</si>
  <si>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</si>
  <si>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</si>
  <si>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</si>
  <si>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</si>
  <si>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</si>
  <si>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</si>
  <si>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</si>
  <si>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</si>
  <si>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</si>
  <si>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</si>
  <si>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</si>
  <si>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</si>
  <si>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</si>
  <si>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</si>
  <si>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</si>
  <si>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</si>
  <si>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</si>
  <si>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</si>
  <si>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</si>
  <si>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</si>
  <si>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</si>
  <si>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</si>
  <si>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</si>
  <si>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</si>
  <si>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</si>
  <si>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</si>
  <si>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</si>
  <si>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</si>
  <si>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</si>
  <si>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</si>
  <si>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</si>
  <si>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</si>
  <si>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</si>
  <si>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</si>
  <si>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</si>
  <si>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</si>
  <si>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</si>
  <si>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</si>
  <si>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</si>
  <si>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</si>
  <si>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</si>
  <si>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</si>
  <si>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</si>
  <si>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</si>
  <si>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</si>
  <si>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</si>
  <si>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</si>
  <si>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</si>
  <si>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</si>
  <si>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</si>
  <si>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</si>
  <si>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</si>
  <si>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</si>
  <si>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</si>
  <si>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</si>
  <si>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</si>
  <si>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</si>
  <si>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</si>
  <si>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</si>
  <si>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</si>
  <si>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</si>
  <si>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</si>
  <si>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</si>
  <si>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</si>
  <si>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</si>
  <si>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</si>
  <si>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</si>
  <si>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</si>
  <si>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</si>
  <si>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</si>
  <si>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</si>
  <si>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</si>
  <si>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</si>
  <si>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</si>
  <si>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</si>
  <si>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</si>
  <si>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</si>
  <si>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</si>
  <si>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</si>
  <si>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</si>
  <si>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</si>
  <si>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</si>
  <si>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</si>
  <si>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</si>
  <si>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</si>
  <si>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</si>
  <si>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</si>
  <si>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</si>
  <si>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</si>
  <si>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</si>
  <si>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</si>
  <si>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</si>
  <si>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</si>
  <si>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</si>
  <si>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</si>
  <si>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</si>
  <si>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</si>
  <si>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</si>
  <si>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</si>
  <si>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</si>
  <si>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</si>
  <si>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</si>
  <si>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</si>
  <si>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</si>
  <si>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</si>
  <si>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</si>
  <si>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</si>
  <si>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</si>
  <si>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</si>
  <si>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</si>
  <si>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</si>
  <si>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</si>
  <si>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</si>
  <si>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</si>
  <si>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</si>
  <si>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</si>
  <si>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</si>
  <si>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</si>
  <si>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</si>
  <si>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</si>
  <si>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</si>
  <si>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</si>
  <si>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</si>
  <si>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</si>
  <si>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</si>
  <si>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</si>
  <si>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</si>
  <si>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</si>
  <si>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</si>
  <si>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</si>
  <si>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</si>
  <si>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</si>
  <si>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</si>
  <si>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</si>
  <si>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</si>
  <si>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</si>
  <si>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</si>
  <si>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</si>
  <si>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</si>
  <si>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</si>
  <si>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</si>
  <si>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</si>
  <si>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</si>
  <si>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</si>
  <si>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</si>
  <si>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</si>
  <si>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</si>
  <si>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</si>
  <si>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</si>
  <si>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</si>
  <si>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</si>
  <si>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</si>
  <si>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</si>
  <si>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</si>
  <si>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</si>
  <si>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</si>
  <si>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</si>
  <si>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</si>
  <si>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</si>
  <si>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</si>
  <si>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</si>
  <si>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</si>
  <si>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</si>
  <si>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</si>
  <si>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</si>
  <si>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</si>
  <si>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</si>
  <si>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</si>
  <si>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</si>
  <si>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</si>
  <si>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</si>
  <si>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</si>
  <si>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</si>
  <si>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</si>
  <si>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</si>
  <si>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</si>
  <si>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</si>
  <si>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</si>
  <si>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</si>
  <si>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</si>
  <si>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</si>
  <si>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</si>
  <si>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</si>
  <si>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</si>
  <si>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</si>
  <si>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</si>
  <si>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</si>
  <si>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</si>
  <si>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</si>
  <si>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</si>
  <si>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</si>
  <si>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</si>
  <si>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</si>
  <si>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</si>
  <si>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</si>
  <si>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</si>
  <si>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</si>
  <si>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</si>
  <si>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</si>
  <si>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</si>
  <si>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</si>
  <si>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</si>
  <si>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</si>
  <si>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</si>
  <si>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</si>
  <si>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</si>
  <si>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</si>
  <si>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</si>
  <si>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</si>
  <si>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</si>
  <si>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</si>
  <si>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</si>
  <si>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</si>
  <si>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</si>
  <si>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</si>
  <si>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</si>
  <si>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</si>
  <si>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</si>
  <si>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</si>
  <si>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</si>
  <si>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</si>
  <si>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</si>
  <si>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</si>
  <si>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</si>
  <si>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</si>
  <si>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</si>
  <si>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</si>
  <si>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</si>
  <si>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</si>
  <si>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</si>
  <si>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</si>
  <si>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</si>
  <si>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</si>
  <si>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</si>
  <si>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</si>
  <si>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</si>
  <si>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</si>
  <si>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</si>
  <si>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</si>
  <si>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</si>
  <si>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</si>
  <si>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</si>
  <si>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</si>
  <si>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</si>
  <si>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</si>
  <si>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</si>
  <si>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</si>
  <si>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</si>
  <si>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</si>
  <si>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</si>
  <si>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</si>
  <si>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</si>
  <si>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</si>
  <si>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</si>
  <si>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</si>
  <si>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</si>
  <si>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</si>
  <si>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</si>
  <si>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</si>
  <si>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</si>
  <si>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</si>
  <si>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</si>
  <si>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</si>
  <si>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</si>
  <si>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</si>
  <si>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</si>
  <si>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</si>
  <si>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</si>
  <si>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</si>
  <si>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</si>
  <si>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</si>
  <si>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</si>
  <si>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</si>
  <si>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</si>
  <si>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</si>
  <si>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</si>
  <si>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</si>
  <si>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</si>
  <si>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</si>
  <si>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</si>
  <si>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</si>
  <si>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</si>
  <si>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</si>
  <si>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</si>
  <si>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</si>
  <si>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</si>
  <si>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</si>
  <si>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</si>
  <si>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</si>
  <si>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</si>
  <si>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</si>
  <si>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</si>
  <si>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</si>
  <si>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</si>
  <si>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</si>
  <si>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</si>
  <si>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</si>
  <si>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</si>
  <si>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</si>
  <si>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</si>
  <si>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</si>
  <si>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</si>
  <si>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</si>
  <si>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</si>
  <si>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</si>
  <si>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</si>
  <si>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</si>
  <si>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</si>
  <si>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</si>
  <si>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</si>
  <si>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</si>
  <si>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</si>
  <si>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</si>
  <si>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</si>
  <si>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</si>
  <si>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</si>
  <si>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</si>
  <si>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</si>
  <si>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</si>
  <si>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</si>
  <si>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</si>
  <si>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</si>
  <si>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</si>
  <si>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</si>
  <si>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</si>
  <si>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</si>
  <si>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</si>
  <si>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</si>
  <si>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</si>
  <si>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</si>
  <si>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</si>
  <si>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</si>
  <si>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</si>
  <si>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</si>
  <si>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</si>
  <si>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</si>
  <si>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</si>
  <si>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</si>
  <si>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</si>
  <si>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</si>
  <si>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</si>
  <si>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</si>
  <si>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</si>
  <si>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</si>
  <si>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</si>
  <si>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</si>
  <si>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</si>
  <si>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</si>
  <si>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</si>
  <si>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</si>
  <si>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</si>
  <si>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</si>
  <si>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</si>
  <si>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</si>
  <si>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</si>
  <si>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</si>
  <si>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</si>
  <si>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</si>
  <si>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</si>
  <si>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</si>
  <si>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</si>
  <si>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</si>
  <si>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</si>
  <si>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</si>
  <si>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</si>
  <si>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</si>
  <si>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</si>
  <si>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</si>
  <si>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</si>
  <si>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</si>
  <si>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</si>
  <si>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</si>
  <si>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</si>
  <si>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</si>
  <si>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</si>
  <si>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</si>
  <si>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</si>
  <si>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</si>
  <si>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</si>
  <si>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</si>
  <si>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</si>
  <si>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</si>
  <si>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</si>
  <si>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</si>
  <si>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</si>
  <si>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</si>
  <si>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</si>
  <si>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</si>
  <si>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</si>
  <si>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</si>
  <si>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</si>
  <si>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</si>
  <si>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</si>
  <si>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</si>
  <si>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</si>
  <si>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</si>
  <si>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</si>
  <si>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</si>
  <si>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</si>
  <si>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</si>
  <si>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</si>
  <si>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</si>
  <si>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</si>
  <si>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</si>
  <si>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</si>
  <si>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</si>
  <si>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</si>
  <si>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</si>
  <si>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</si>
  <si>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</si>
  <si>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</si>
  <si>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</si>
  <si>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</si>
  <si>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</si>
  <si>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</si>
  <si>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</si>
  <si>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</si>
  <si>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</si>
  <si>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</si>
  <si>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</si>
  <si>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</si>
  <si>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</si>
  <si>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</si>
  <si>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</si>
  <si>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</si>
  <si>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</si>
  <si>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</si>
  <si>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</si>
  <si>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</si>
  <si>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</si>
  <si>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</si>
  <si>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</si>
  <si>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</si>
  <si>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</si>
  <si>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</si>
  <si>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</si>
  <si>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</si>
  <si>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</si>
  <si>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</si>
  <si>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</si>
  <si>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</si>
  <si>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</si>
  <si>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</si>
  <si>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</si>
  <si>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</si>
  <si>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</si>
  <si>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</si>
  <si>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</si>
  <si>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</si>
  <si>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</si>
  <si>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</si>
  <si>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</si>
  <si>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</si>
  <si>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</si>
  <si>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</si>
  <si>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</si>
  <si>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</si>
  <si>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</si>
  <si>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</si>
  <si>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</si>
  <si>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</si>
  <si>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</si>
  <si>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</si>
  <si>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</si>
  <si>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</si>
  <si>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</si>
  <si>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</si>
  <si>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</si>
  <si>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</si>
  <si>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</si>
  <si>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</si>
  <si>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</si>
  <si>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</si>
  <si>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</si>
  <si>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</si>
  <si>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</si>
  <si>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</si>
  <si>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</si>
  <si>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</si>
  <si>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</si>
  <si>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</si>
  <si>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</si>
  <si>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</si>
  <si>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</si>
  <si>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</si>
  <si>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</si>
  <si>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</si>
  <si>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</si>
  <si>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</si>
  <si>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</si>
  <si>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</si>
  <si>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</si>
  <si>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</si>
  <si>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</si>
  <si>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</si>
  <si>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</si>
  <si>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</si>
  <si>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</si>
  <si>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</si>
  <si>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</si>
  <si>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</si>
  <si>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</si>
  <si>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</si>
  <si>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</si>
  <si>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</si>
  <si>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</si>
  <si>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</si>
  <si>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</si>
  <si>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</si>
  <si>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</si>
  <si>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</si>
  <si>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</si>
  <si>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</si>
  <si>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</si>
  <si>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</si>
  <si>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</si>
  <si>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</si>
  <si>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</si>
  <si>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</si>
  <si>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</si>
  <si>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</si>
  <si>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</si>
  <si>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</si>
  <si>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</si>
  <si>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</si>
  <si>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</si>
  <si>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</si>
  <si>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</si>
  <si>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</si>
  <si>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</si>
  <si>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</si>
  <si>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</si>
  <si>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</si>
  <si>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</si>
  <si>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</si>
  <si>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</si>
  <si>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</si>
  <si>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</si>
  <si>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</si>
  <si>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</si>
  <si>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</si>
  <si>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</si>
  <si>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</si>
  <si>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</si>
  <si>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</si>
  <si>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</si>
  <si>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</si>
  <si>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</si>
  <si>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</si>
  <si>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</si>
  <si>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</si>
  <si>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</si>
  <si>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</si>
  <si>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</si>
  <si>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</si>
  <si>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</si>
  <si>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</si>
  <si>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</si>
  <si>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</si>
  <si>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</si>
  <si>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</si>
  <si>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</si>
  <si>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</si>
  <si>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</si>
  <si>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</si>
  <si>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</si>
  <si>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</si>
  <si>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</si>
  <si>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</si>
  <si>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</si>
  <si>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</si>
  <si>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</si>
  <si>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</si>
  <si>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</si>
  <si>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</si>
  <si>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</si>
  <si>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</si>
  <si>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</si>
  <si>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</si>
  <si>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</si>
  <si>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</si>
  <si>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</si>
  <si>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</si>
  <si>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</si>
  <si>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</si>
  <si>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</si>
  <si>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</si>
  <si>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</si>
  <si>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</si>
  <si>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</si>
  <si>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</si>
  <si>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</si>
  <si>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</si>
  <si>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</si>
  <si>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</si>
  <si>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</si>
  <si>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</si>
  <si>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</si>
  <si>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</si>
  <si>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</si>
  <si>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</si>
  <si>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</si>
  <si>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</si>
  <si>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</si>
  <si>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</si>
  <si>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</si>
  <si>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</si>
  <si>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</si>
  <si>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</si>
  <si>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</si>
  <si>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</si>
  <si>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</si>
  <si>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</si>
  <si>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</si>
  <si>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</si>
  <si>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</si>
  <si>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</si>
  <si>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</si>
  <si>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</si>
  <si>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</si>
  <si>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</si>
  <si>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</si>
  <si>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</si>
  <si>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</si>
  <si>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</si>
  <si>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</si>
  <si>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</si>
  <si>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</si>
  <si>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</si>
  <si>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</si>
  <si>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</si>
  <si>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</si>
  <si>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</si>
  <si>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</si>
  <si>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</si>
  <si>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</si>
  <si>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</si>
  <si>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</si>
  <si>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</si>
  <si>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</si>
  <si>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</si>
  <si>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</si>
  <si>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</si>
  <si>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</si>
  <si>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</si>
  <si>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</si>
  <si>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</si>
  <si>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</si>
  <si>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</si>
  <si>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</si>
  <si>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</si>
  <si>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</si>
  <si>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</si>
  <si>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</si>
  <si>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</si>
  <si>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</si>
  <si>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</si>
  <si>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</si>
  <si>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</si>
  <si>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</si>
  <si>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</si>
  <si>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</si>
  <si>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</si>
  <si>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</si>
  <si>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</si>
  <si>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</si>
  <si>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</si>
  <si>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</si>
  <si>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</si>
  <si>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</si>
  <si>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</si>
  <si>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</si>
  <si>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</si>
  <si>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</si>
  <si>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</si>
  <si>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</si>
  <si>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</si>
  <si>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</si>
  <si>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</si>
  <si>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</si>
  <si>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</si>
  <si>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</si>
  <si>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</si>
  <si>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</si>
  <si>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</si>
  <si>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</si>
  <si>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</si>
  <si>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</si>
  <si>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</si>
  <si>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</si>
  <si>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</si>
  <si>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</si>
  <si>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</si>
  <si>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</si>
  <si>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</si>
  <si>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</si>
  <si>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</si>
  <si>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</si>
  <si>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</si>
  <si>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</si>
  <si>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</si>
  <si>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</si>
  <si>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</si>
  <si>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</si>
  <si>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</si>
  <si>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</si>
  <si>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</si>
  <si>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</si>
  <si>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</si>
  <si>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</si>
  <si>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</si>
  <si>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</si>
  <si>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</si>
  <si>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</si>
  <si>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</si>
  <si>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</si>
  <si>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</si>
  <si>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</si>
  <si>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</si>
  <si>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</si>
  <si>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</si>
  <si>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</si>
  <si>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</si>
  <si>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</si>
  <si>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</si>
  <si>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</si>
  <si>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</si>
  <si>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</si>
  <si>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</si>
  <si>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</si>
  <si>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</si>
  <si>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</si>
  <si>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</si>
  <si>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</si>
  <si>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</si>
  <si>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</si>
  <si>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</si>
  <si>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</si>
  <si>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</si>
  <si>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</si>
  <si>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</si>
  <si>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</si>
  <si>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</si>
  <si>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</si>
  <si>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</si>
  <si>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</si>
  <si>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</si>
  <si>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</si>
  <si>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</si>
  <si>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</si>
  <si>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</si>
  <si>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</si>
  <si>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</si>
  <si>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</si>
  <si>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</si>
  <si>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</si>
  <si>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</si>
  <si>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</si>
  <si>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</si>
  <si>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</si>
  <si>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</si>
  <si>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</si>
  <si>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</si>
  <si>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</si>
  <si>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</si>
  <si>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</si>
  <si>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</si>
  <si>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</si>
  <si>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</si>
  <si>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</si>
  <si>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</si>
  <si>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</si>
  <si>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</si>
  <si>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</si>
  <si>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</si>
  <si>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</si>
  <si>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</si>
  <si>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</si>
  <si>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</si>
  <si>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</si>
  <si>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</si>
  <si>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</si>
  <si>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</si>
  <si>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</si>
  <si>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</si>
  <si>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</si>
  <si>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</si>
  <si>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</si>
  <si>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</si>
  <si>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</si>
  <si>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</si>
  <si>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</si>
  <si>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</si>
  <si>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</si>
  <si>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</si>
  <si>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</si>
  <si>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</si>
  <si>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</si>
  <si>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</si>
  <si>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</si>
  <si>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</si>
  <si>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</si>
  <si>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</si>
  <si>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</si>
  <si>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</si>
  <si>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</si>
  <si>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</si>
  <si>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</si>
  <si>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</si>
  <si>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</si>
  <si>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</si>
  <si>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</si>
  <si>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</si>
  <si>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</si>
  <si>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</si>
  <si>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</si>
  <si>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</si>
  <si>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</si>
  <si>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</si>
  <si>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</si>
  <si>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</si>
  <si>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</si>
  <si>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</si>
  <si>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</si>
  <si>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</si>
  <si>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</si>
  <si>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</si>
  <si>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</si>
  <si>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</si>
  <si>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</si>
  <si>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</si>
  <si>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</si>
  <si>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</si>
  <si>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</si>
  <si>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</si>
  <si>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</si>
  <si>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</si>
  <si>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</si>
  <si>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</si>
  <si>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</si>
  <si>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</si>
  <si>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</si>
  <si>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</si>
  <si>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</si>
  <si>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</si>
  <si>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</si>
  <si>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</si>
  <si>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</si>
  <si>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</si>
  <si>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</si>
  <si>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</si>
  <si>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</si>
  <si>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</si>
  <si>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</si>
  <si>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</si>
  <si>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</si>
  <si>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</si>
  <si>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</si>
  <si>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</si>
  <si>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</si>
  <si>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</si>
  <si>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</si>
  <si>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</si>
  <si>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</si>
  <si>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</si>
  <si>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</si>
  <si>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</si>
  <si>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</si>
  <si>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</si>
  <si>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</si>
  <si>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</si>
  <si>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</si>
  <si>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</si>
  <si>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</si>
  <si>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</si>
  <si>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</si>
  <si>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</si>
  <si>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</si>
  <si>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</si>
  <si>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</si>
  <si>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</si>
  <si>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</si>
  <si>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</si>
  <si>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</si>
  <si>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</si>
  <si>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</si>
  <si>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</si>
  <si>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</si>
  <si>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</si>
  <si>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</si>
  <si>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</si>
  <si>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</si>
  <si>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</si>
  <si>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</si>
  <si>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</si>
  <si>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</si>
  <si>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</si>
  <si>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</si>
  <si>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</si>
  <si>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</si>
  <si>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</si>
  <si>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</si>
  <si>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</si>
  <si>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</si>
  <si>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</si>
  <si>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</si>
  <si>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</si>
  <si>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</si>
  <si>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</si>
  <si>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</si>
  <si>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</si>
  <si>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</si>
  <si>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</si>
  <si>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</si>
  <si>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</si>
  <si>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</si>
  <si>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</si>
  <si>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</si>
  <si>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</si>
  <si>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</si>
  <si>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</si>
  <si>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</si>
  <si>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</si>
  <si>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</si>
  <si>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</si>
  <si>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</si>
  <si>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</si>
  <si>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</si>
  <si>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</si>
  <si>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</si>
  <si>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</si>
  <si>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</si>
  <si>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</si>
  <si>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</si>
  <si>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</si>
  <si>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</si>
  <si>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</si>
  <si>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</si>
  <si>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</si>
  <si>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</si>
  <si>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</si>
  <si>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</si>
  <si>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</si>
  <si>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</si>
  <si>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</si>
  <si>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</si>
  <si>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</si>
  <si>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</si>
  <si>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</si>
  <si>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</si>
  <si>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</si>
  <si>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</si>
  <si>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</si>
  <si>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</si>
  <si>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</si>
  <si>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</si>
  <si>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</si>
  <si>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</si>
  <si>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</si>
  <si>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</si>
  <si>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</si>
  <si>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</si>
  <si>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</si>
  <si>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</si>
  <si>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</si>
  <si>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</si>
  <si>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</si>
  <si>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</si>
  <si>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</si>
  <si>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</si>
  <si>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</si>
  <si>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</si>
  <si>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</si>
  <si>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</si>
  <si>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</si>
  <si>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</si>
  <si>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</si>
  <si>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</si>
  <si>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</si>
  <si>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</si>
  <si>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</si>
  <si>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</si>
  <si>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</si>
  <si>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</si>
  <si>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</si>
  <si>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</si>
  <si>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</si>
  <si>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</si>
  <si>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</si>
  <si>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</si>
  <si>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</si>
  <si>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</si>
  <si>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</si>
  <si>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</si>
  <si>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</si>
  <si>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</si>
  <si>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</si>
  <si>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</si>
  <si>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</si>
  <si>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</si>
  <si>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</si>
  <si>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</si>
  <si>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</si>
  <si>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</si>
  <si>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</si>
  <si>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</si>
  <si>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</si>
  <si>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</si>
  <si>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</si>
  <si>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</si>
  <si>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</si>
  <si>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</si>
  <si>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</si>
  <si>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</si>
  <si>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</si>
  <si>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</si>
  <si>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</si>
  <si>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</si>
  <si>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</si>
  <si>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</si>
  <si>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</si>
  <si>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</si>
  <si>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</si>
  <si>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</si>
  <si>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</si>
  <si>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</si>
  <si>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</si>
  <si>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</si>
  <si>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</si>
  <si>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</si>
  <si>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</si>
  <si>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</si>
  <si>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</si>
  <si>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</si>
  <si>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</si>
  <si>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</si>
  <si>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</si>
  <si>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</si>
  <si>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</si>
  <si>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</si>
  <si>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</si>
  <si>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</si>
  <si>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</si>
  <si>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</si>
  <si>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</si>
  <si>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</si>
  <si>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</si>
  <si>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</si>
  <si>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</si>
  <si>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</si>
  <si>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</si>
  <si>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</si>
  <si>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</si>
  <si>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</si>
  <si>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</si>
  <si>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</si>
  <si>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</si>
  <si>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</si>
  <si>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</si>
  <si>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</si>
  <si>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</si>
  <si>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</si>
  <si>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</si>
  <si>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</si>
  <si>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</si>
  <si>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</si>
  <si>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</si>
  <si>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</si>
  <si>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</si>
  <si>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</si>
  <si>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</si>
  <si>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</si>
  <si>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</si>
  <si>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</si>
  <si>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</si>
  <si>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</si>
  <si>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</si>
  <si>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</si>
  <si>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</si>
  <si>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</si>
  <si>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</si>
  <si>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</si>
  <si>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</si>
  <si>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</si>
  <si>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</si>
  <si>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</si>
  <si>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</si>
  <si>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</si>
  <si>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</si>
  <si>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</si>
  <si>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</si>
  <si>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</si>
  <si>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</si>
  <si>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</si>
  <si>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</si>
  <si>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</si>
  <si>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</si>
  <si>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</si>
  <si>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</si>
  <si>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</si>
  <si>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</si>
  <si>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</si>
  <si>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</si>
  <si>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</si>
  <si>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</si>
  <si>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</si>
  <si>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</si>
  <si>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</si>
  <si>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</si>
  <si>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</si>
  <si>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</si>
  <si>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</si>
  <si>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</si>
  <si>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</si>
  <si>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</si>
  <si>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</si>
  <si>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</si>
  <si>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</si>
  <si>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</si>
  <si>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</si>
  <si>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</si>
  <si>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</si>
  <si>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</si>
  <si>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</si>
  <si>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</si>
  <si>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</si>
  <si>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</si>
  <si>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</si>
  <si>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</si>
  <si>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</si>
  <si>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</si>
  <si>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</si>
  <si>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</si>
  <si>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</si>
  <si>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</si>
  <si>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</si>
  <si>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</si>
  <si>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</si>
  <si>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</si>
  <si>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</si>
  <si>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</si>
  <si>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</si>
  <si>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</si>
  <si>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</si>
  <si>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</si>
  <si>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</si>
  <si>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</si>
  <si>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</si>
  <si>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</si>
  <si>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</si>
  <si>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</si>
  <si>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</si>
  <si>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</si>
  <si>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</si>
  <si>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</si>
  <si>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</si>
  <si>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</si>
  <si>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</si>
  <si>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</si>
  <si>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</si>
  <si>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</si>
  <si>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</si>
  <si>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</si>
  <si>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</si>
  <si>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</si>
  <si>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</si>
  <si>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</si>
  <si>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</si>
  <si>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</si>
  <si>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</si>
  <si>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</si>
  <si>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</si>
  <si>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</si>
  <si>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</si>
  <si>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</si>
  <si>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</si>
  <si>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</si>
  <si>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</si>
  <si>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</si>
  <si>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</si>
  <si>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</si>
  <si>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</si>
  <si>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</si>
  <si>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</si>
  <si>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</si>
  <si>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</si>
  <si>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</si>
  <si>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</si>
  <si>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</si>
  <si>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</si>
  <si>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</si>
  <si>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</si>
  <si>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</si>
  <si>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</si>
  <si>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</si>
  <si>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</si>
  <si>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</si>
  <si>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</si>
  <si>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</si>
  <si>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</si>
  <si>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</si>
  <si>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</si>
  <si>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</si>
  <si>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</si>
  <si>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</si>
  <si>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</si>
  <si>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</si>
  <si>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</si>
  <si>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</si>
  <si>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</si>
  <si>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</si>
  <si>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</si>
  <si>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</si>
  <si>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</si>
  <si>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</si>
  <si>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</si>
  <si>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</si>
  <si>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</si>
  <si>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</si>
  <si>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</si>
  <si>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</si>
  <si>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</si>
  <si>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</si>
  <si>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</si>
  <si>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</si>
  <si>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</si>
  <si>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</si>
  <si>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</si>
  <si>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</si>
  <si>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</si>
  <si>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</si>
  <si>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</si>
  <si>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</si>
  <si>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</si>
  <si>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</si>
  <si>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</si>
  <si>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</si>
  <si>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</si>
  <si>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</si>
  <si>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</si>
  <si>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</si>
  <si>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</si>
  <si>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</si>
  <si>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</si>
  <si>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</si>
  <si>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</si>
  <si>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</si>
  <si>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</si>
  <si>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</si>
  <si>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</si>
  <si>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</si>
  <si>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</si>
  <si>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</si>
  <si>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</si>
  <si>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</si>
  <si>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</si>
  <si>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</si>
  <si>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</si>
  <si>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</si>
  <si>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</si>
  <si>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</si>
  <si>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</si>
  <si>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</si>
  <si>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</si>
  <si>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</si>
  <si>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</si>
  <si>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</si>
  <si>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</si>
  <si>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</si>
  <si>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</si>
  <si>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</si>
  <si>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</si>
  <si>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</si>
  <si>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</si>
  <si>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</si>
  <si>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</si>
  <si>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</si>
  <si>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</si>
  <si>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</si>
  <si>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</si>
  <si>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</si>
  <si>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</si>
  <si>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</si>
  <si>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</si>
  <si>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</si>
  <si>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</si>
  <si>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</si>
  <si>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</si>
  <si>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</si>
  <si>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</si>
  <si>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</si>
  <si>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</si>
  <si>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</si>
  <si>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</si>
  <si>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</si>
  <si>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</si>
  <si>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</si>
  <si>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</si>
  <si>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</si>
  <si>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</si>
  <si>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</si>
  <si>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</si>
  <si>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</si>
  <si>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</si>
  <si>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</si>
  <si>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</si>
  <si>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</si>
  <si>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</si>
  <si>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</si>
  <si>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</si>
  <si>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</si>
  <si>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</si>
  <si>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</si>
  <si>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</si>
  <si>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</si>
  <si>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</si>
  <si>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</si>
  <si>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</si>
  <si>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</si>
  <si>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</si>
  <si>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</si>
  <si>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</si>
  <si>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</si>
  <si>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</si>
  <si>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</si>
  <si>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</si>
  <si>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</si>
  <si>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</si>
  <si>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</si>
  <si>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</si>
  <si>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</si>
  <si>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</si>
  <si>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</si>
  <si>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</si>
  <si>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</si>
  <si>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</si>
  <si>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</si>
  <si>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</si>
  <si>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</si>
  <si>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</si>
  <si>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</si>
  <si>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</si>
  <si>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</si>
  <si>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</si>
  <si>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</si>
  <si>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</si>
  <si>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</si>
  <si>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</si>
  <si>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</si>
  <si>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</si>
  <si>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</si>
  <si>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</si>
  <si>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</si>
  <si>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</si>
  <si>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</si>
  <si>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</si>
  <si>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</si>
  <si>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</si>
  <si>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</si>
  <si>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</si>
  <si>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</si>
  <si>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</si>
  <si>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</si>
  <si>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</si>
  <si>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</si>
  <si>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</si>
  <si>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</si>
  <si>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</si>
  <si>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</si>
  <si>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</si>
  <si>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</si>
  <si>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</si>
  <si>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</si>
  <si>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</si>
  <si>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</si>
  <si>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</si>
  <si>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</si>
  <si>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</si>
  <si>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</si>
  <si>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</si>
  <si>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</si>
  <si>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</si>
  <si>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</si>
  <si>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</si>
  <si>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</si>
  <si>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</si>
  <si>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</si>
  <si>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</si>
  <si>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</si>
  <si>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</si>
  <si>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</si>
  <si>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</si>
  <si>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</si>
  <si>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</si>
  <si>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</si>
  <si>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</si>
  <si>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</si>
  <si>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</si>
  <si>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</si>
  <si>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</si>
  <si>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</si>
  <si>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</si>
  <si>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</si>
  <si>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</si>
  <si>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</si>
  <si>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</si>
  <si>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</si>
  <si>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</si>
  <si>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</si>
  <si>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</si>
  <si>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</si>
  <si>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</si>
  <si>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</si>
  <si>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</si>
  <si>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</si>
  <si>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</si>
  <si>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</si>
  <si>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</si>
  <si>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</si>
  <si>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</si>
  <si>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</si>
  <si>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</si>
  <si>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</si>
  <si>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</si>
  <si>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</si>
  <si>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</si>
  <si>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</si>
  <si>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</si>
  <si>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</si>
  <si>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</si>
  <si>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</si>
  <si>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</si>
  <si>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</si>
  <si>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</si>
  <si>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</si>
  <si>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</si>
  <si>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</si>
  <si>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</si>
  <si>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</si>
  <si>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</si>
  <si>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</si>
  <si>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</si>
  <si>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</si>
  <si>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</si>
  <si>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</si>
  <si>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</si>
  <si>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</si>
  <si>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</si>
  <si>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</si>
  <si>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</si>
  <si>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</si>
  <si>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</si>
  <si>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</si>
  <si>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</si>
  <si>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</si>
  <si>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</si>
  <si>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</si>
  <si>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</si>
  <si>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</si>
  <si>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</si>
  <si>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</si>
  <si>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</si>
  <si>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</si>
  <si>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</si>
  <si>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</si>
  <si>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</si>
  <si>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</si>
  <si>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</si>
  <si>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</si>
  <si>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</si>
  <si>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</si>
  <si>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</si>
  <si>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</si>
  <si>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</si>
  <si>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</si>
  <si>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</si>
  <si>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</si>
  <si>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</si>
  <si>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</si>
  <si>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</si>
  <si>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</si>
  <si>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</si>
  <si>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</si>
  <si>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</si>
  <si>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</si>
  <si>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</si>
  <si>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</si>
  <si>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</si>
  <si>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</si>
  <si>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</si>
  <si>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</si>
  <si>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</si>
  <si>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</si>
  <si>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</si>
  <si>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</si>
  <si>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</si>
  <si>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</si>
  <si>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</si>
  <si>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</si>
  <si>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</si>
  <si>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</si>
  <si>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</si>
  <si>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</si>
  <si>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</si>
  <si>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</si>
  <si>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</si>
  <si>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</si>
  <si>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</si>
  <si>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</si>
  <si>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</si>
  <si>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</si>
  <si>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</si>
  <si>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</si>
  <si>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</si>
  <si>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</si>
  <si>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</si>
  <si>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</si>
  <si>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</si>
  <si>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</si>
  <si>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</si>
  <si>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</si>
  <si>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</si>
  <si>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</si>
  <si>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</si>
  <si>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</si>
  <si>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</si>
  <si>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</si>
  <si>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</si>
  <si>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</si>
  <si>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</si>
  <si>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</si>
  <si>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</si>
  <si>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</si>
  <si>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</si>
  <si>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</si>
  <si>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</si>
  <si>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</si>
  <si>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</si>
  <si>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</si>
  <si>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</si>
  <si>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</si>
  <si>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</si>
  <si>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</si>
  <si>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</si>
  <si>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</si>
  <si>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</si>
  <si>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</si>
  <si>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</si>
  <si>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</si>
  <si>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</si>
  <si>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</si>
  <si>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</si>
  <si>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</si>
  <si>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</si>
  <si>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</si>
  <si>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</si>
  <si>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</si>
  <si>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</si>
  <si>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</si>
  <si>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</si>
  <si>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</si>
  <si>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</si>
  <si>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</si>
  <si>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</si>
  <si>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</si>
  <si>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</si>
  <si>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</si>
  <si>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</si>
  <si>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</si>
  <si>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</si>
  <si>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</si>
  <si>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</si>
  <si>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</si>
  <si>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</si>
  <si>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</si>
  <si>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</si>
  <si>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</si>
  <si>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</si>
  <si>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</si>
  <si>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</si>
  <si>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</si>
  <si>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</si>
  <si>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</si>
  <si>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</si>
  <si>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</si>
  <si>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</si>
  <si>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</si>
  <si>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</si>
  <si>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</si>
  <si>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</si>
  <si>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</si>
  <si>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</si>
  <si>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</si>
  <si>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</si>
  <si>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</si>
  <si>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</si>
  <si>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</si>
  <si>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</si>
  <si>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</si>
  <si>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</si>
  <si>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</si>
  <si>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</si>
  <si>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</si>
  <si>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</si>
  <si>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</si>
  <si>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</si>
  <si>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</si>
  <si>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</si>
  <si>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</si>
  <si>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</si>
  <si>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</si>
  <si>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</si>
  <si>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</si>
  <si>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</si>
  <si>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</si>
  <si>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</si>
  <si>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</si>
  <si>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</si>
  <si>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</si>
  <si>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</si>
  <si>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</si>
  <si>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</si>
  <si>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</si>
  <si>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</si>
  <si>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</si>
  <si>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</si>
  <si>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</si>
  <si>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</si>
  <si>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</si>
  <si>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</si>
  <si>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</si>
  <si>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</si>
  <si>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</si>
  <si>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</si>
  <si>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</si>
  <si>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</si>
  <si>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</si>
  <si>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</si>
  <si>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</si>
  <si>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</si>
  <si>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</si>
  <si>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</si>
  <si>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</si>
  <si>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</si>
  <si>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</si>
  <si>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</si>
  <si>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</si>
  <si>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</si>
  <si>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</si>
  <si>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</si>
  <si>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</si>
  <si>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</si>
  <si>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</si>
  <si>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</si>
  <si>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</si>
  <si>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</si>
  <si>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</si>
  <si>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</si>
  <si>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</si>
  <si>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</si>
  <si>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</si>
  <si>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</si>
  <si>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</si>
  <si>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</si>
  <si>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</si>
  <si>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</si>
  <si>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</si>
  <si>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</si>
  <si>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</si>
  <si>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</si>
  <si>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</si>
  <si>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</si>
  <si>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</si>
  <si>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</si>
  <si>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</si>
  <si>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</si>
  <si>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</si>
  <si>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</si>
  <si>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</si>
  <si>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</si>
  <si>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</si>
  <si>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</si>
  <si>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</si>
  <si>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</si>
  <si>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</si>
  <si>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</si>
  <si>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</si>
  <si>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</si>
  <si>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</si>
  <si>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</si>
  <si>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</si>
  <si>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</si>
  <si>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</si>
  <si>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</si>
  <si>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</si>
  <si>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</si>
  <si>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</si>
  <si>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</si>
  <si>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</si>
  <si>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</si>
  <si>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</si>
  <si>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</si>
  <si>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</si>
  <si>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</si>
  <si>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</si>
  <si>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</si>
  <si>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</si>
  <si>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</si>
  <si>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</si>
  <si>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</si>
  <si>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</si>
  <si>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</si>
  <si>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</si>
  <si>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</si>
  <si>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</si>
  <si>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</si>
  <si>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</si>
  <si>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</si>
  <si>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</si>
  <si>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</si>
  <si>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</si>
  <si>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</si>
  <si>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</si>
  <si>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</si>
  <si>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</si>
  <si>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</si>
  <si>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</si>
  <si>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</si>
  <si>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</si>
  <si>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</si>
  <si>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</si>
  <si>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</si>
  <si>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</si>
  <si>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</si>
  <si>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</si>
  <si>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</si>
  <si>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</si>
  <si>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</si>
  <si>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</si>
  <si>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</si>
  <si>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</si>
  <si>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</si>
  <si>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</si>
  <si>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</si>
  <si>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</si>
  <si>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</si>
  <si>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</si>
  <si>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</si>
  <si>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</si>
  <si>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</si>
  <si>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</si>
  <si>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</si>
  <si>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</si>
  <si>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</si>
  <si>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</si>
  <si>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</si>
  <si>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</si>
  <si>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</si>
  <si>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</si>
  <si>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</si>
  <si>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</si>
  <si>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</si>
  <si>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</si>
  <si>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</si>
  <si>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</si>
  <si>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</si>
  <si>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</si>
  <si>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</si>
  <si>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</si>
  <si>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</si>
  <si>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</si>
  <si>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</si>
  <si>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</si>
  <si>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</si>
  <si>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</si>
  <si>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</si>
  <si>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</si>
  <si>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</si>
  <si>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</si>
  <si>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</si>
  <si>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</si>
  <si>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</si>
  <si>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</si>
  <si>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</si>
  <si>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</si>
  <si>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</si>
  <si>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</si>
  <si>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</si>
  <si>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</si>
  <si>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</si>
  <si>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</si>
  <si>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</si>
  <si>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</si>
  <si>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</si>
  <si>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</si>
  <si>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</si>
  <si>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</si>
  <si>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</si>
  <si>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</si>
  <si>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</si>
  <si>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</si>
  <si>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</si>
  <si>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</si>
  <si>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</si>
  <si>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</si>
  <si>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</si>
  <si>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</si>
  <si>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</si>
  <si>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</si>
  <si>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</si>
  <si>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</si>
  <si>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</si>
  <si>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</si>
  <si>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</si>
  <si>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</si>
  <si>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</si>
  <si>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</si>
  <si>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</si>
  <si>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</si>
  <si>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</si>
  <si>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</si>
  <si>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</si>
  <si>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</si>
  <si>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</si>
  <si>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</si>
  <si>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</si>
  <si>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</si>
  <si>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</si>
  <si>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</si>
  <si>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</si>
  <si>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</si>
  <si>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</si>
  <si>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</si>
  <si>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</si>
  <si>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</si>
  <si>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</si>
  <si>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</si>
  <si>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</si>
  <si>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</si>
  <si>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</si>
  <si>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</si>
  <si>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</si>
  <si>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</si>
  <si>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</si>
  <si>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</si>
  <si>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</si>
  <si>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</si>
  <si>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</si>
  <si>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</si>
  <si>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</si>
  <si>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</si>
  <si>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</si>
  <si>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</si>
  <si>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</si>
  <si>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</si>
  <si>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</si>
  <si>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</si>
  <si>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</si>
  <si>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</si>
  <si>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</si>
  <si>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</si>
  <si>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</si>
  <si>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</si>
  <si>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</si>
  <si>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</si>
  <si>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</si>
  <si>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</si>
  <si>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</si>
  <si>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</si>
  <si>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</si>
  <si>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</si>
  <si>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</si>
  <si>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</si>
  <si>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</si>
  <si>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</si>
  <si>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</si>
  <si>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</si>
  <si>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</si>
  <si>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</si>
  <si>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</si>
  <si>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</si>
  <si>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</si>
  <si>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</si>
  <si>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</si>
  <si>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</si>
  <si>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</si>
  <si>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</si>
  <si>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</si>
  <si>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</si>
  <si>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</si>
  <si>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</si>
  <si>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</si>
  <si>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</si>
  <si>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</si>
  <si>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</si>
  <si>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</si>
  <si>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</si>
  <si>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</si>
  <si>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</si>
  <si>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</si>
  <si>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</si>
  <si>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</si>
  <si>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</si>
  <si>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</si>
  <si>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</si>
  <si>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</si>
  <si>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</si>
  <si>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</si>
  <si>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</si>
  <si>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</si>
  <si>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</si>
  <si>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</si>
  <si>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</si>
  <si>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</si>
  <si>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</si>
  <si>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</si>
  <si>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</si>
  <si>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</si>
  <si>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</si>
  <si>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</si>
  <si>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</si>
  <si>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</si>
  <si>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</si>
  <si>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</si>
  <si>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</si>
  <si>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</si>
  <si>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</si>
  <si>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</si>
  <si>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</si>
  <si>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</si>
  <si>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</si>
  <si>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</si>
  <si>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</si>
  <si>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</si>
  <si>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</si>
  <si>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</si>
  <si>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</si>
  <si>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</si>
  <si>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</si>
  <si>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</si>
  <si>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</si>
  <si>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</si>
  <si>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</si>
  <si>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</si>
  <si>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</si>
  <si>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</si>
  <si>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</si>
  <si>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</si>
  <si>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</si>
  <si>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</si>
  <si>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</si>
  <si>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</si>
  <si>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</si>
  <si>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</si>
  <si>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</si>
  <si>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</si>
  <si>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</si>
  <si>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</si>
  <si>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</si>
  <si>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</si>
  <si>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</si>
  <si>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</si>
  <si>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</si>
  <si>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</si>
  <si>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</si>
  <si>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</si>
  <si>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</si>
  <si>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</si>
  <si>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</si>
  <si>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</si>
  <si>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</si>
  <si>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</si>
  <si>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</si>
  <si>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</si>
  <si>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</si>
  <si>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</si>
  <si>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</si>
  <si>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</si>
  <si>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</si>
  <si>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</si>
  <si>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</si>
  <si>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</si>
  <si>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</si>
  <si>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</si>
  <si>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</si>
  <si>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</si>
  <si>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</si>
  <si>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</si>
  <si>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</si>
  <si>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</si>
  <si>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</si>
  <si>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</si>
  <si>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</si>
  <si>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</si>
  <si>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</si>
  <si>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</si>
  <si>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</si>
  <si>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</si>
  <si>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</si>
  <si>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</si>
  <si>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</si>
  <si>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</si>
  <si>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</si>
  <si>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</si>
  <si>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</si>
  <si>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</si>
  <si>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</si>
  <si>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</si>
  <si>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</si>
  <si>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</si>
  <si>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</si>
  <si>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</si>
  <si>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</si>
  <si>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</si>
  <si>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</si>
  <si>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</si>
  <si>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</si>
  <si>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</si>
  <si>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</si>
  <si>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</si>
  <si>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</si>
  <si>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</si>
  <si>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</si>
  <si>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</si>
  <si>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</si>
  <si>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</si>
  <si>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</si>
  <si>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</si>
  <si>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</si>
  <si>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</si>
  <si>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</si>
  <si>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</si>
  <si>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</si>
  <si>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</si>
  <si>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</si>
  <si>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</si>
  <si>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</si>
  <si>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</si>
  <si>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</si>
  <si>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</si>
  <si>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</si>
  <si>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</si>
  <si>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</si>
  <si>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</si>
  <si>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</si>
  <si>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</si>
  <si>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</si>
  <si>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</si>
  <si>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</si>
  <si>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</si>
  <si>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</si>
  <si>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</si>
  <si>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</si>
  <si>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</si>
  <si>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</si>
  <si>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</si>
  <si>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</si>
  <si>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</si>
  <si>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</si>
  <si>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</si>
  <si>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</si>
  <si>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</si>
  <si>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</si>
  <si>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</si>
  <si>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</si>
  <si>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</si>
  <si>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</si>
  <si>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</si>
  <si>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</si>
  <si>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</si>
  <si>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</si>
  <si>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</si>
  <si>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</si>
  <si>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</si>
  <si>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</si>
  <si>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</si>
  <si>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</si>
  <si>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</si>
  <si>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</si>
  <si>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</si>
  <si>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</si>
  <si>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</si>
  <si>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</si>
  <si>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</si>
  <si>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</si>
  <si>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</si>
  <si>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</si>
  <si>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</si>
  <si>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</si>
  <si>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</si>
  <si>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</si>
  <si>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</si>
  <si>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</si>
  <si>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</si>
  <si>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</si>
  <si>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</si>
  <si>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</si>
  <si>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</si>
  <si>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</si>
  <si>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</si>
  <si>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</si>
  <si>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</si>
  <si>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</si>
  <si>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</si>
  <si>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</si>
  <si>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</si>
  <si>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</si>
  <si>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</si>
  <si>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</si>
  <si>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</si>
  <si>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</si>
  <si>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</si>
  <si>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</si>
  <si>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</si>
  <si>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</si>
  <si>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</si>
  <si>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</si>
  <si>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</si>
  <si>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</si>
  <si>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</si>
  <si>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</si>
  <si>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</si>
  <si>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</si>
  <si>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</si>
  <si>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</si>
  <si>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</si>
  <si>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</si>
  <si>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</si>
  <si>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</si>
  <si>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</si>
  <si>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</si>
  <si>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</si>
  <si>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</si>
  <si>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</si>
  <si>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</si>
  <si>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</si>
  <si>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</si>
  <si>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</si>
  <si>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</si>
  <si>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</si>
  <si>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</si>
  <si>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</si>
  <si>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</si>
  <si>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</si>
  <si>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</si>
  <si>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</si>
  <si>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</si>
  <si>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</si>
  <si>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</si>
  <si>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</si>
  <si>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</si>
  <si>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</si>
  <si>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</si>
  <si>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</si>
  <si>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</si>
  <si>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</si>
  <si>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</si>
  <si>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</si>
  <si>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</si>
  <si>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</si>
  <si>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</si>
  <si>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</si>
  <si>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</si>
  <si>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</si>
  <si>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</si>
  <si>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</si>
  <si>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</si>
  <si>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</si>
  <si>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</si>
  <si>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</si>
  <si>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</si>
  <si>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</si>
  <si>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</si>
  <si>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</si>
  <si>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</si>
  <si>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</si>
  <si>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</si>
  <si>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</si>
  <si>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</si>
  <si>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</si>
  <si>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</si>
  <si>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</si>
  <si>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</si>
  <si>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</si>
  <si>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</si>
  <si>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</si>
  <si>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</si>
  <si>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</si>
  <si>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</si>
  <si>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</si>
  <si>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</si>
  <si>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</si>
  <si>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</si>
  <si>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</si>
  <si>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</si>
  <si>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</si>
  <si>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</si>
  <si>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</si>
  <si>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</si>
  <si>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</si>
  <si>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</si>
  <si>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</si>
  <si>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</si>
  <si>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</si>
  <si>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</si>
  <si>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</si>
  <si>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</si>
  <si>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</si>
  <si>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</si>
  <si>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</si>
  <si>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</si>
  <si>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</si>
  <si>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</si>
  <si>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</si>
  <si>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</si>
  <si>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</si>
  <si>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</si>
  <si>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</si>
  <si>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</si>
  <si>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</si>
  <si>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</si>
  <si>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</si>
  <si>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</si>
  <si>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</si>
  <si>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</si>
  <si>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</si>
  <si>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</si>
  <si>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</si>
  <si>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</si>
  <si>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</si>
  <si>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</si>
  <si>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</si>
  <si>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</si>
  <si>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</si>
  <si>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</si>
  <si>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</si>
  <si>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</si>
  <si>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</si>
  <si>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</si>
  <si>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</si>
  <si>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</si>
  <si>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</si>
  <si>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</si>
  <si>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</si>
  <si>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</si>
  <si>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</si>
  <si>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</si>
  <si>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</si>
  <si>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</si>
  <si>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</si>
  <si>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</si>
  <si>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</si>
  <si>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</si>
  <si>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</si>
  <si>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</si>
  <si>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</si>
  <si>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</si>
  <si>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</si>
  <si>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</si>
  <si>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</si>
  <si>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</si>
  <si>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</si>
  <si>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</si>
  <si>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</si>
  <si>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</si>
  <si>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</si>
  <si>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</si>
  <si>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</si>
  <si>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</si>
  <si>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</si>
  <si>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</si>
  <si>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</si>
  <si>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</si>
  <si>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</si>
  <si>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</si>
  <si>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</si>
  <si>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</si>
  <si>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</si>
  <si>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</si>
  <si>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</si>
  <si>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</si>
  <si>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</si>
  <si>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</si>
  <si>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</si>
  <si>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</si>
  <si>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</si>
  <si>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</si>
  <si>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</si>
  <si>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</si>
  <si>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</si>
  <si>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</si>
  <si>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</si>
  <si>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</si>
  <si>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</si>
  <si>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</si>
  <si>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</si>
  <si>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</si>
  <si>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</si>
  <si>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</si>
  <si>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</si>
  <si>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</si>
  <si>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</si>
  <si>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</si>
  <si>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</si>
  <si>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</si>
  <si>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</si>
  <si>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</si>
  <si>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</si>
  <si>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</si>
  <si>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</si>
  <si>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</si>
  <si>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</si>
  <si>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</si>
  <si>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</si>
  <si>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</si>
  <si>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</si>
  <si>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</si>
  <si>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</si>
  <si>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</si>
  <si>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</si>
  <si>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</si>
  <si>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</si>
  <si>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</si>
  <si>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</si>
  <si>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</si>
  <si>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</si>
  <si>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</si>
  <si>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</si>
  <si>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</si>
  <si>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</si>
  <si>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</si>
  <si>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</si>
  <si>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</si>
  <si>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</si>
  <si>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</si>
  <si>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</si>
  <si>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</si>
  <si>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</si>
  <si>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</si>
  <si>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</si>
  <si>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</si>
  <si>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</si>
  <si>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</si>
  <si>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</si>
  <si>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</si>
  <si>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</si>
  <si>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</si>
  <si>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</si>
  <si>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</si>
  <si>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</si>
  <si>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</si>
  <si>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</si>
  <si>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</si>
  <si>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</si>
  <si>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</si>
  <si>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</si>
  <si>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</si>
  <si>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</si>
  <si>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</si>
  <si>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</si>
  <si>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</si>
  <si>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</si>
  <si>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</si>
  <si>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</si>
  <si>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</si>
  <si>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</si>
  <si>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</si>
  <si>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</si>
  <si>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</si>
  <si>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</si>
  <si>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</si>
  <si>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</si>
  <si>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</si>
  <si>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</si>
  <si>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</si>
  <si>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</si>
  <si>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</si>
  <si>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</si>
  <si>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</si>
  <si>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</si>
  <si>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</si>
  <si>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</si>
  <si>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</si>
  <si>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</si>
  <si>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</si>
  <si>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</si>
  <si>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</si>
  <si>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</si>
  <si>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</si>
  <si>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</si>
  <si>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</si>
  <si>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</si>
  <si>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</si>
  <si>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</si>
  <si>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</si>
  <si>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</si>
  <si>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</si>
  <si>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</si>
  <si>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</si>
  <si>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</si>
  <si>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</si>
  <si>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</si>
  <si>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</si>
  <si>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</si>
  <si>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</si>
  <si>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</si>
  <si>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</si>
  <si>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</si>
  <si>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</si>
  <si>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</si>
  <si>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</si>
  <si>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</si>
  <si>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</si>
  <si>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</si>
  <si>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</si>
  <si>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</si>
  <si>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</si>
  <si>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</si>
  <si>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</si>
  <si>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</si>
  <si>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</si>
  <si>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</si>
  <si>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</si>
  <si>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</si>
  <si>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</si>
  <si>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</si>
  <si>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</si>
  <si>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</si>
  <si>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</si>
  <si>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</si>
  <si>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</si>
  <si>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</si>
  <si>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</si>
  <si>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</si>
  <si>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</si>
  <si>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</si>
  <si>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</si>
  <si>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</si>
  <si>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</si>
  <si>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</si>
  <si>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</si>
  <si>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</si>
  <si>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</si>
  <si>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</si>
  <si>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</si>
  <si>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</si>
  <si>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</si>
  <si>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</si>
  <si>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</si>
  <si>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</si>
  <si>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</si>
  <si>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</si>
  <si>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</si>
  <si>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</si>
  <si>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</si>
  <si>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</si>
  <si>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</si>
  <si>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</si>
  <si>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</si>
  <si>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</si>
  <si>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</si>
  <si>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</si>
  <si>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</si>
  <si>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</si>
  <si>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</si>
  <si>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</si>
  <si>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</si>
  <si>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</si>
  <si>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</si>
  <si>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</si>
  <si>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</si>
  <si>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</si>
  <si>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</si>
  <si>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</si>
  <si>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</si>
  <si>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</si>
  <si>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</si>
  <si>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</si>
  <si>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</si>
  <si>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</si>
  <si>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</si>
  <si>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</si>
  <si>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</si>
  <si>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</si>
  <si>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</si>
  <si>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</si>
  <si>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</si>
  <si>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</si>
  <si>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</si>
  <si>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</si>
  <si>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</si>
  <si>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</si>
  <si>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</si>
  <si>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</si>
  <si>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</si>
  <si>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</si>
  <si>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</si>
  <si>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</si>
  <si>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</si>
  <si>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</si>
  <si>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</si>
  <si>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</si>
  <si>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</si>
  <si>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</si>
  <si>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</si>
  <si>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</si>
  <si>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</si>
  <si>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</si>
  <si>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</si>
  <si>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</si>
  <si>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</si>
  <si>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</si>
  <si>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</si>
  <si>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</si>
  <si>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</si>
  <si>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</si>
  <si>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</si>
  <si>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</si>
  <si>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</si>
  <si>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</si>
  <si>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</si>
  <si>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</si>
  <si>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</si>
  <si>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</si>
  <si>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</si>
  <si>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</si>
  <si>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</si>
  <si>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</si>
  <si>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</si>
  <si>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</si>
  <si>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</si>
  <si>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</si>
  <si>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</si>
  <si>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</si>
  <si>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</si>
  <si>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</si>
  <si>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</si>
  <si>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</si>
  <si>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</si>
  <si>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</si>
  <si>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</si>
  <si>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</si>
  <si>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</si>
  <si>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</si>
  <si>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</si>
  <si>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</si>
  <si>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</si>
  <si>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</si>
  <si>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</si>
  <si>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</si>
  <si>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</si>
  <si>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</si>
  <si>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</si>
  <si>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</si>
  <si>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</si>
  <si>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</si>
  <si>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</si>
  <si>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</si>
  <si>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</si>
  <si>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</si>
  <si>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</si>
  <si>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</si>
  <si>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</si>
  <si>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</si>
  <si>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</si>
  <si>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</si>
  <si>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</si>
  <si>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</si>
  <si>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</si>
  <si>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</si>
  <si>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</si>
  <si>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</si>
  <si>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</si>
  <si>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</si>
  <si>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</si>
  <si>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</si>
  <si>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</si>
  <si>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</si>
  <si>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</si>
  <si>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</si>
  <si>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</si>
  <si>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</si>
  <si>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</si>
  <si>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</si>
  <si>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</si>
  <si>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</si>
  <si>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</si>
  <si>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</si>
  <si>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</si>
  <si>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</si>
  <si>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</si>
  <si>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</si>
  <si>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</si>
  <si>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</si>
  <si>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</si>
  <si>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</si>
  <si>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</si>
  <si>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</si>
  <si>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</si>
  <si>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</si>
  <si>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</si>
  <si>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</si>
  <si>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</si>
  <si>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</si>
  <si>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</si>
  <si>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</si>
  <si>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</si>
  <si>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</si>
  <si>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</si>
  <si>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</si>
  <si>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</si>
  <si>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</si>
  <si>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</si>
  <si>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</si>
  <si>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</si>
  <si>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</si>
  <si>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</si>
  <si>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</si>
  <si>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</si>
  <si>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</si>
  <si>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</si>
  <si>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</si>
  <si>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</si>
  <si>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</si>
  <si>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</si>
  <si>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</si>
  <si>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</si>
  <si>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</si>
  <si>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</si>
  <si>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</si>
  <si>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</si>
  <si>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</si>
  <si>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</si>
  <si>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</si>
  <si>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</si>
  <si>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</si>
  <si>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</si>
  <si>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</si>
  <si>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</si>
  <si>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</si>
  <si>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</si>
  <si>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</si>
  <si>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</si>
  <si>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</si>
  <si>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</si>
  <si>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</si>
  <si>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</si>
  <si>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</si>
  <si>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</si>
  <si>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</si>
  <si>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</si>
  <si>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</si>
  <si>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</si>
  <si>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</si>
  <si>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</si>
  <si>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</si>
  <si>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</si>
  <si>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</si>
  <si>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</si>
  <si>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</si>
  <si>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</si>
  <si>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</si>
  <si>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</si>
  <si>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</si>
  <si>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</si>
  <si>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</si>
  <si>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</si>
  <si>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</si>
  <si>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</si>
  <si>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</si>
  <si>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</si>
  <si>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</si>
  <si>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</si>
  <si>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</si>
  <si>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</si>
  <si>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</si>
  <si>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</si>
  <si>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</si>
  <si>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</si>
  <si>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</si>
  <si>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</si>
  <si>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</si>
  <si>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</si>
  <si>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</si>
  <si>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</si>
  <si>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</si>
  <si>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</si>
  <si>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</si>
  <si>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</si>
  <si>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</si>
  <si>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</si>
  <si>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</si>
  <si>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</si>
  <si>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</si>
  <si>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</si>
  <si>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</si>
  <si>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</si>
  <si>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</si>
  <si>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</si>
  <si>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</si>
  <si>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</si>
  <si>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</si>
  <si>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</si>
  <si>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</si>
  <si>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</si>
  <si>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</si>
  <si>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</si>
  <si>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</si>
  <si>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</si>
  <si>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</si>
  <si>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</si>
  <si>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</si>
  <si>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</si>
  <si>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</si>
  <si>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</si>
  <si>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</si>
  <si>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</si>
  <si>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</si>
  <si>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</si>
  <si>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</si>
  <si>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</si>
  <si>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</si>
  <si>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</si>
  <si>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</si>
  <si>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</si>
  <si>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</si>
  <si>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</si>
  <si>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</si>
  <si>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</si>
  <si>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</si>
  <si>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</si>
  <si>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</si>
  <si>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</si>
  <si>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</si>
  <si>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</si>
  <si>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</si>
  <si>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</si>
  <si>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</si>
  <si>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</si>
  <si>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</si>
  <si>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</si>
  <si>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</si>
  <si>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</si>
  <si>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</si>
  <si>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</si>
  <si>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</si>
  <si>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</si>
  <si>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</si>
  <si>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</si>
  <si>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</si>
  <si>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</si>
  <si>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</si>
  <si>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</si>
  <si>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</si>
  <si>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</si>
  <si>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</si>
  <si>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</si>
  <si>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</si>
  <si>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</si>
  <si>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</si>
  <si>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</si>
  <si>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</si>
  <si>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</si>
  <si>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</si>
  <si>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</si>
  <si>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</si>
  <si>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</si>
  <si>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</si>
  <si>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</si>
  <si>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</si>
  <si>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</si>
  <si>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</si>
  <si>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</si>
  <si>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</si>
  <si>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</si>
  <si>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</si>
  <si>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</si>
  <si>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</si>
  <si>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</si>
  <si>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</si>
  <si>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</si>
  <si>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</si>
  <si>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</si>
  <si>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</si>
  <si>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</si>
  <si>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</si>
  <si>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</si>
  <si>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</si>
  <si>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</si>
  <si>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</si>
  <si>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</si>
  <si>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</si>
  <si>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</si>
  <si>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</si>
  <si>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</si>
  <si>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</si>
  <si>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</si>
  <si>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</si>
  <si>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</si>
  <si>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</si>
  <si>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</si>
  <si>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</si>
  <si>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</si>
  <si>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</si>
  <si>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</si>
  <si>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</si>
  <si>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</si>
  <si>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</si>
  <si>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</si>
  <si>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</si>
  <si>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</si>
  <si>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</si>
  <si>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</si>
  <si>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</si>
  <si>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</si>
  <si>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</si>
  <si>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</si>
  <si>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</si>
  <si>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</si>
  <si>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</si>
  <si>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</si>
  <si>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</si>
  <si>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</si>
  <si>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</si>
  <si>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</si>
  <si>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</si>
  <si>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</si>
  <si>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</si>
  <si>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</si>
  <si>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</si>
  <si>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</si>
  <si>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</si>
  <si>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</si>
  <si>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</si>
  <si>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</si>
  <si>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</si>
  <si>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</si>
  <si>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</si>
  <si>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</si>
  <si>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</si>
  <si>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</si>
  <si>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</si>
  <si>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</si>
  <si>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</si>
  <si>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</si>
  <si>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</si>
  <si>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</si>
  <si>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</si>
  <si>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</si>
  <si>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</si>
  <si>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</si>
  <si>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</si>
  <si>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</si>
  <si>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</si>
  <si>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</si>
  <si>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</si>
  <si>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</si>
  <si>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</si>
  <si>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</si>
  <si>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</si>
  <si>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</si>
  <si>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</si>
  <si>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</si>
  <si>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</si>
  <si>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</si>
  <si>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</si>
  <si>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</si>
  <si>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</si>
  <si>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</si>
  <si>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</si>
  <si>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</si>
  <si>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</si>
  <si>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</si>
  <si>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</si>
  <si>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</si>
  <si>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</si>
  <si>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</si>
  <si>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</si>
  <si>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</si>
  <si>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</si>
  <si>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</si>
  <si>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</si>
  <si>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</si>
  <si>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</si>
  <si>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</si>
  <si>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</si>
  <si>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</si>
  <si>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</si>
  <si>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</si>
  <si>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</si>
  <si>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</si>
  <si>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</si>
  <si>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</si>
  <si>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</si>
  <si>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</si>
  <si>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</si>
  <si>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</si>
  <si>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</si>
  <si>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</si>
  <si>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</si>
  <si>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</si>
  <si>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</si>
  <si>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</si>
  <si>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</si>
  <si>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</si>
  <si>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</si>
  <si>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</si>
  <si>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</si>
  <si>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</si>
  <si>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</si>
  <si>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</si>
  <si>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</si>
  <si>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</si>
  <si>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</si>
  <si>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</si>
  <si>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</si>
  <si>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</si>
  <si>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</si>
  <si>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</si>
  <si>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</si>
  <si>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</si>
  <si>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</si>
  <si>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</si>
  <si>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</si>
  <si>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</si>
  <si>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</si>
  <si>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</si>
  <si>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</si>
  <si>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</si>
  <si>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</si>
  <si>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</si>
  <si>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</si>
  <si>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</si>
  <si>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</si>
  <si>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</si>
  <si>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</si>
  <si>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</si>
  <si>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</si>
  <si>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</si>
  <si>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</si>
  <si>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</si>
  <si>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</si>
  <si>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</si>
  <si>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</si>
  <si>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</si>
  <si>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</si>
  <si>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</si>
  <si>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</si>
  <si>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</si>
  <si>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</si>
  <si>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</si>
  <si>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</si>
  <si>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</si>
  <si>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</si>
  <si>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</si>
  <si>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</si>
  <si>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</si>
  <si>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</si>
  <si>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</si>
  <si>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</si>
  <si>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</si>
  <si>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</si>
  <si>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</si>
  <si>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</si>
  <si>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</si>
  <si>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</si>
  <si>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</si>
  <si>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</si>
  <si>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</si>
  <si>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</si>
  <si>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</si>
  <si>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</si>
  <si>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</si>
  <si>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</si>
  <si>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</si>
  <si>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</si>
  <si>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</si>
  <si>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</si>
  <si>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</si>
  <si>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</si>
  <si>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</si>
  <si>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</si>
  <si>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</si>
  <si>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</si>
  <si>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</si>
  <si>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</si>
  <si>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</si>
  <si>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</si>
  <si>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</si>
  <si>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</si>
  <si>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</si>
  <si>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</si>
  <si>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</si>
  <si>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</si>
  <si>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</si>
  <si>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</si>
  <si>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</si>
  <si>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</si>
  <si>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</si>
  <si>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</si>
  <si>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</si>
  <si>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</si>
  <si>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</si>
  <si>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</si>
  <si>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</si>
  <si>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</si>
  <si>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</si>
  <si>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</si>
  <si>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</si>
  <si>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</si>
  <si>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</si>
  <si>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</si>
  <si>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</si>
  <si>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</si>
  <si>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</si>
  <si>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</si>
  <si>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</si>
  <si>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</si>
  <si>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</si>
  <si>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</si>
  <si>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</si>
  <si>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</si>
  <si>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</si>
  <si>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</si>
  <si>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</si>
  <si>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</si>
  <si>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</si>
  <si>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</si>
  <si>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</si>
  <si>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</si>
  <si>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</si>
  <si>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</si>
  <si>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</si>
  <si>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</si>
  <si>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</si>
  <si>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</si>
  <si>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</si>
  <si>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</si>
  <si>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</si>
  <si>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</si>
  <si>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</si>
  <si>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</si>
  <si>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</si>
  <si>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</si>
  <si>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</si>
  <si>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</si>
  <si>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</si>
  <si>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</si>
  <si>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</si>
  <si>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</si>
  <si>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</si>
  <si>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</si>
  <si>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</si>
  <si>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</si>
  <si>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</si>
  <si>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</si>
  <si>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</si>
  <si>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</si>
  <si>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</si>
  <si>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</si>
  <si>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</si>
  <si>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</si>
  <si>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</si>
  <si>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</si>
  <si>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</si>
  <si>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</si>
  <si>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</si>
  <si>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</si>
  <si>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</si>
  <si>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</si>
  <si>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</si>
  <si>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</si>
  <si>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</si>
  <si>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</si>
  <si>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</si>
  <si>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</si>
  <si>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</si>
  <si>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</si>
  <si>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</si>
  <si>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</si>
  <si>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</si>
  <si>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</si>
  <si>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</si>
  <si>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</si>
  <si>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</si>
  <si>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</si>
  <si>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</si>
  <si>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</si>
  <si>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</si>
  <si>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</si>
  <si>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</si>
  <si>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</si>
  <si>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</si>
  <si>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</si>
  <si>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</si>
  <si>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</si>
  <si>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</si>
  <si>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</si>
  <si>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</si>
  <si>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</si>
  <si>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</si>
  <si>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</si>
  <si>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</si>
  <si>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</si>
  <si>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</si>
  <si>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</si>
  <si>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</si>
  <si>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</si>
  <si>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</si>
  <si>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</si>
  <si>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</si>
  <si>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</si>
  <si>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</si>
  <si>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</si>
  <si>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</si>
  <si>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</si>
  <si>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</si>
  <si>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</si>
  <si>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</si>
  <si>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</si>
  <si>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</si>
  <si>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</si>
  <si>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</si>
  <si>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</si>
  <si>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</si>
  <si>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</si>
  <si>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</si>
  <si>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</si>
  <si>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</si>
  <si>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</si>
  <si>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</si>
  <si>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</si>
  <si>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</si>
  <si>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</si>
  <si>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</si>
  <si>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</si>
  <si>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</si>
  <si>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</si>
  <si>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</si>
  <si>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</si>
  <si>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</si>
  <si>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</si>
  <si>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</si>
  <si>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</si>
  <si>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</si>
  <si>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</si>
  <si>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</si>
  <si>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</si>
  <si>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</si>
  <si>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</si>
  <si>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</si>
  <si>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</si>
  <si>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</si>
  <si>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</si>
  <si>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</si>
  <si>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</si>
  <si>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</si>
  <si>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</si>
  <si>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</si>
  <si>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</si>
  <si>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</si>
  <si>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</si>
  <si>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</si>
  <si>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</si>
  <si>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</si>
  <si>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</si>
  <si>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</si>
  <si>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</si>
  <si>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</si>
  <si>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</si>
  <si>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</si>
  <si>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</si>
  <si>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</si>
  <si>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</si>
  <si>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</si>
  <si>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</si>
  <si>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</si>
  <si>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</si>
  <si>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</si>
  <si>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</si>
  <si>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</si>
  <si>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</si>
  <si>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</si>
  <si>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</si>
  <si>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</si>
  <si>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</si>
  <si>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</si>
  <si>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</si>
  <si>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</si>
  <si>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</si>
  <si>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</si>
  <si>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</si>
  <si>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</si>
  <si>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</si>
  <si>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</si>
  <si>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</si>
  <si>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</si>
  <si>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</si>
  <si>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</si>
  <si>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</si>
  <si>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</si>
  <si>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</si>
  <si>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</si>
  <si>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</si>
  <si>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</si>
  <si>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</si>
  <si>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</si>
  <si>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</si>
  <si>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</si>
  <si>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</si>
  <si>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</si>
  <si>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</si>
  <si>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</si>
  <si>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</si>
  <si>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</si>
  <si>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</si>
  <si>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</si>
  <si>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</si>
  <si>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</si>
  <si>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</si>
  <si>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</si>
  <si>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</si>
  <si>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</si>
  <si>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</si>
  <si>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</si>
  <si>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</si>
  <si>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</si>
  <si>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</si>
  <si>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</si>
  <si>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</si>
  <si>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</si>
  <si>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</si>
  <si>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</si>
  <si>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</si>
  <si>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</si>
  <si>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</si>
  <si>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</si>
  <si>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</si>
  <si>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</si>
  <si>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</si>
  <si>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</si>
  <si>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</si>
  <si>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</si>
  <si>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</si>
  <si>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</si>
  <si>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</si>
  <si>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</si>
  <si>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</si>
  <si>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</si>
  <si>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</si>
  <si>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</si>
  <si>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</si>
  <si>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</si>
  <si>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</si>
  <si>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</si>
  <si>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</si>
  <si>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</si>
  <si>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</si>
  <si>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</si>
  <si>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</si>
  <si>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</si>
  <si>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</si>
  <si>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</si>
  <si>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</si>
  <si>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</si>
  <si>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</si>
  <si>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</si>
  <si>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</si>
  <si>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</si>
  <si>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</si>
  <si>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</si>
  <si>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</si>
  <si>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</si>
  <si>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</si>
  <si>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</si>
  <si>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</si>
  <si>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</si>
  <si>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</si>
  <si>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</si>
  <si>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</si>
  <si>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</si>
  <si>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</si>
  <si>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</si>
  <si>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</si>
  <si>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</si>
  <si>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</si>
  <si>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</si>
  <si>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</si>
  <si>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</si>
  <si>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</si>
  <si>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</si>
  <si>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</si>
  <si>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</si>
  <si>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</si>
  <si>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</si>
  <si>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</si>
  <si>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</si>
  <si>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</si>
  <si>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</si>
  <si>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</si>
  <si>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</si>
  <si>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</si>
  <si>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</si>
  <si>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</si>
  <si>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</si>
  <si>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</si>
  <si>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</si>
  <si>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</si>
  <si>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</si>
  <si>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</si>
  <si>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</si>
  <si>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</si>
  <si>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</si>
  <si>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</si>
  <si>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</si>
  <si>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</si>
  <si>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</si>
  <si>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</si>
  <si>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</si>
  <si>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</si>
  <si>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</si>
  <si>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</si>
  <si>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</si>
  <si>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</si>
  <si>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</si>
  <si>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</si>
  <si>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</si>
  <si>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</si>
  <si>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</si>
  <si>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</si>
  <si>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</si>
  <si>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</si>
  <si>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</si>
  <si>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</si>
  <si>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</si>
  <si>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</si>
  <si>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</si>
  <si>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</si>
  <si>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</si>
  <si>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</si>
  <si>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</si>
  <si>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</si>
  <si>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</si>
  <si>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</si>
  <si>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</si>
  <si>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</si>
  <si>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</si>
  <si>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</si>
  <si>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</si>
  <si>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</si>
  <si>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</si>
  <si>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</si>
  <si>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</si>
  <si>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</si>
  <si>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</si>
  <si>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</si>
  <si>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</si>
  <si>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</si>
  <si>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</si>
  <si>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</si>
  <si>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</si>
  <si>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</si>
  <si>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</si>
  <si>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</si>
  <si>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</si>
  <si>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</si>
  <si>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</si>
  <si>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</si>
  <si>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</si>
  <si>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</si>
  <si>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</si>
  <si>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</si>
  <si>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</si>
  <si>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</si>
  <si>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</si>
  <si>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</si>
  <si>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</si>
  <si>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</si>
  <si>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</si>
  <si>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</si>
  <si>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</si>
  <si>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</si>
  <si>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</si>
  <si>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</si>
  <si>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</si>
  <si>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</si>
  <si>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</si>
  <si>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</si>
  <si>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</si>
  <si>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</si>
  <si>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</si>
  <si>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</si>
  <si>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</si>
  <si>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</si>
  <si>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</si>
  <si>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</si>
  <si>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</si>
  <si>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</si>
  <si>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</si>
  <si>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</si>
  <si>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</si>
  <si>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</si>
  <si>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</si>
  <si>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</si>
  <si>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</si>
  <si>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</si>
  <si>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</si>
  <si>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</si>
  <si>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</si>
  <si>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</si>
  <si>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</si>
  <si>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</si>
  <si>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</si>
  <si>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</si>
  <si>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</si>
  <si>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</si>
  <si>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</si>
  <si>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</si>
  <si>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</si>
  <si>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</si>
  <si>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</si>
  <si>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</si>
  <si>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</si>
  <si>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</si>
  <si>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</si>
  <si>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</si>
  <si>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</si>
  <si>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</si>
  <si>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</si>
  <si>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</si>
  <si>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</si>
  <si>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</si>
  <si>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</si>
  <si>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</si>
  <si>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</si>
  <si>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</si>
  <si>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</si>
  <si>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</si>
  <si>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</si>
  <si>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</si>
  <si>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</si>
  <si>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</si>
  <si>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</si>
  <si>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</si>
  <si>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</si>
  <si>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</si>
  <si>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</si>
  <si>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</si>
  <si>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</si>
  <si>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</si>
  <si>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</si>
  <si>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</si>
  <si>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</si>
  <si>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</si>
  <si>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</si>
  <si>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</si>
  <si>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</si>
  <si>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</si>
  <si>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</si>
  <si>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</si>
  <si>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</si>
  <si>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</si>
  <si>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</si>
  <si>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</si>
  <si>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</si>
  <si>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</si>
  <si>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</si>
  <si>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</si>
  <si>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</si>
  <si>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</si>
  <si>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</si>
  <si>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</si>
  <si>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</si>
  <si>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</si>
  <si>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</si>
  <si>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</si>
  <si>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</si>
  <si>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</si>
  <si>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</si>
  <si>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</si>
  <si>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</si>
  <si>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</si>
  <si>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</si>
  <si>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</si>
  <si>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</si>
  <si>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</si>
  <si>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</si>
  <si>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</si>
  <si>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</si>
  <si>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</si>
  <si>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</si>
  <si>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</si>
  <si>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</si>
  <si>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</si>
  <si>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</si>
  <si>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</si>
  <si>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</si>
  <si>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</si>
  <si>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</si>
  <si>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</si>
  <si>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</si>
  <si>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</si>
  <si>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</si>
  <si>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</si>
  <si>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</si>
  <si>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</si>
  <si>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</si>
  <si>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</si>
  <si>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</si>
  <si>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</si>
  <si>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</si>
  <si>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</si>
  <si>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</si>
  <si>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</si>
  <si>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</si>
  <si>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</si>
  <si>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</si>
  <si>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</si>
  <si>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</si>
  <si>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</si>
  <si>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</si>
  <si>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</si>
  <si>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</si>
  <si>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</si>
  <si>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</si>
  <si>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</si>
  <si>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</si>
  <si>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</si>
  <si>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</si>
  <si>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</si>
  <si>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</si>
  <si>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</si>
  <si>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</si>
  <si>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</si>
  <si>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</si>
  <si>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</si>
  <si>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</si>
  <si>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</si>
  <si>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</si>
  <si>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</si>
  <si>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</si>
  <si>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</si>
  <si>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</si>
  <si>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</si>
  <si>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</si>
  <si>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</si>
  <si>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</si>
  <si>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</si>
  <si>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</si>
  <si>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</si>
  <si>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</si>
  <si>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</si>
  <si>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</si>
  <si>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</si>
  <si>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</si>
  <si>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</si>
  <si>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</si>
  <si>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</si>
  <si>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</si>
  <si>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</si>
  <si>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</si>
  <si>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</si>
  <si>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</si>
  <si>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</si>
  <si>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</si>
  <si>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</si>
  <si>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</si>
  <si>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</si>
  <si>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</si>
  <si>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</si>
  <si>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</si>
  <si>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</si>
  <si>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</si>
  <si>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</si>
  <si>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</si>
  <si>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</si>
  <si>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</si>
  <si>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</si>
  <si>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</si>
  <si>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</si>
  <si>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</si>
  <si>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</si>
  <si>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</si>
  <si>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</si>
  <si>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</si>
  <si>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</si>
  <si>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</si>
  <si>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</si>
  <si>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</si>
  <si>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</si>
  <si>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</si>
  <si>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</si>
  <si>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</si>
  <si>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</si>
  <si>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</si>
  <si>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</si>
  <si>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</si>
  <si>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</si>
  <si>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</si>
  <si>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</si>
  <si>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</si>
  <si>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</si>
  <si>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</si>
  <si>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</si>
  <si>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</si>
  <si>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</si>
  <si>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</si>
  <si>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</si>
  <si>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</si>
  <si>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</si>
  <si>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</si>
  <si>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</si>
  <si>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</si>
  <si>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</si>
  <si>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</si>
  <si>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</si>
  <si>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</si>
  <si>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</si>
  <si>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</si>
  <si>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</si>
  <si>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</si>
  <si>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</si>
  <si>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</si>
  <si>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</si>
  <si>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</si>
  <si>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</si>
  <si>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</si>
  <si>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</si>
  <si>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</si>
  <si>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</si>
  <si>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</si>
  <si>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</si>
  <si>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</si>
  <si>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</si>
  <si>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</si>
  <si>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</si>
  <si>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</si>
  <si>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</si>
  <si>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</si>
  <si>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</si>
  <si>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</si>
  <si>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</si>
  <si>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</si>
  <si>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</si>
  <si>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</si>
  <si>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</si>
  <si>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</si>
  <si>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</si>
  <si>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</si>
  <si>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</si>
  <si>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</si>
  <si>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</si>
  <si>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</si>
  <si>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</si>
  <si>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</si>
  <si>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</si>
  <si>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</si>
  <si>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</si>
  <si>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</si>
  <si>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</si>
  <si>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</si>
  <si>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</si>
  <si>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</si>
  <si>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</si>
  <si>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</si>
  <si>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</si>
  <si>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</si>
  <si>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</si>
  <si>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</si>
  <si>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</si>
  <si>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</si>
  <si>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</si>
  <si>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</si>
  <si>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</si>
  <si>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</si>
  <si>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</si>
  <si>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</si>
  <si>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</si>
  <si>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</si>
  <si>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</si>
  <si>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</si>
  <si>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</si>
  <si>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</si>
  <si>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</si>
  <si>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</si>
  <si>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</si>
  <si>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</si>
  <si>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</si>
  <si>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</si>
  <si>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</si>
  <si>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</si>
  <si>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</si>
  <si>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</si>
  <si>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</si>
  <si>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</si>
  <si>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</si>
  <si>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</si>
  <si>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</si>
  <si>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</si>
  <si>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</si>
  <si>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</si>
  <si>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</si>
  <si>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</si>
  <si>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</si>
  <si>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</si>
  <si>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</si>
  <si>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</si>
  <si>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</si>
  <si>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</si>
  <si>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</si>
  <si>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</si>
  <si>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</si>
  <si>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</si>
  <si>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</si>
  <si>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</si>
  <si>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</si>
  <si>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</si>
  <si>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</si>
  <si>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</si>
  <si>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</si>
  <si>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</si>
  <si>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</si>
  <si>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</si>
  <si>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</si>
  <si>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</si>
  <si>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</si>
  <si>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</si>
  <si>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</si>
  <si>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</si>
  <si>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</si>
  <si>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</si>
  <si>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</si>
  <si>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</si>
  <si>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</si>
  <si>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</si>
  <si>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</si>
  <si>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</si>
  <si>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</si>
  <si>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</si>
  <si>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</si>
  <si>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</si>
  <si>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</si>
  <si>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</si>
  <si>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</si>
  <si>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</si>
  <si>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</si>
  <si>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</si>
  <si>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</si>
  <si>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</si>
  <si>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</si>
  <si>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</si>
  <si>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</si>
  <si>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</si>
  <si>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</si>
  <si>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</si>
  <si>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</si>
  <si>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</si>
  <si>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</si>
  <si>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</si>
  <si>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</si>
  <si>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</si>
  <si>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</si>
  <si>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</si>
  <si>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</si>
  <si>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</si>
  <si>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</si>
  <si>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</si>
  <si>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</si>
  <si>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</si>
  <si>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</si>
  <si>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</si>
  <si>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</si>
  <si>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</si>
  <si>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</si>
  <si>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</si>
  <si>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</si>
  <si>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</si>
  <si>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</si>
  <si>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</si>
  <si>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</si>
  <si>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</si>
  <si>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</si>
  <si>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</si>
  <si>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</si>
  <si>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</si>
  <si>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</si>
  <si>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</si>
  <si>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</si>
  <si>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</si>
  <si>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</si>
  <si>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</si>
  <si>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</si>
  <si>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</si>
  <si>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</si>
  <si>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</si>
  <si>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</si>
  <si>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</si>
  <si>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</si>
  <si>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</si>
  <si>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</si>
  <si>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</si>
  <si>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</si>
  <si>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</si>
  <si>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</si>
  <si>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</si>
  <si>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</si>
  <si>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</si>
  <si>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</si>
  <si>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</si>
  <si>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</si>
  <si>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</si>
  <si>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</si>
  <si>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</si>
  <si>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</si>
  <si>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</si>
  <si>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</si>
  <si>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</si>
  <si>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</si>
  <si>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</si>
  <si>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</si>
  <si>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</si>
  <si>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</si>
  <si>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</si>
  <si>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</si>
  <si>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</si>
  <si>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</si>
  <si>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</si>
  <si>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</si>
  <si>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</si>
  <si>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</si>
  <si>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</si>
  <si>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</si>
  <si>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</si>
  <si>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</si>
  <si>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</si>
  <si>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</si>
  <si>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</si>
  <si>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</si>
  <si>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</si>
  <si>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</si>
  <si>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</si>
  <si>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</si>
  <si>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</si>
  <si>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</si>
  <si>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</si>
  <si>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</si>
  <si>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</si>
  <si>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</si>
  <si>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</si>
  <si>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</si>
  <si>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</si>
  <si>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</si>
  <si>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</si>
  <si>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</si>
  <si>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</si>
  <si>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</si>
  <si>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</si>
  <si>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</si>
  <si>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</si>
  <si>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</si>
  <si>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</si>
  <si>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</si>
  <si>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</si>
  <si>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</si>
  <si>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</si>
  <si>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</si>
  <si>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</si>
  <si>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</si>
  <si>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</si>
  <si>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</si>
  <si>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</si>
  <si>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</si>
  <si>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</si>
  <si>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</si>
  <si>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</si>
  <si>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</si>
  <si>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</si>
  <si>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</si>
  <si>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</si>
  <si>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</si>
  <si>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</si>
  <si>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</si>
  <si>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</si>
  <si>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</si>
  <si>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</si>
  <si>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</si>
  <si>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</si>
  <si>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</si>
  <si>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</si>
  <si>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</si>
  <si>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</si>
  <si>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</si>
  <si>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</si>
  <si>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</si>
  <si>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</si>
  <si>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</si>
  <si>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</si>
  <si>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</si>
  <si>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</si>
  <si>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</si>
  <si>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</si>
  <si>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</si>
  <si>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</si>
  <si>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</si>
  <si>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</si>
  <si>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</si>
  <si>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</si>
  <si>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</si>
  <si>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</si>
  <si>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</si>
  <si>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</si>
  <si>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</si>
  <si>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</si>
  <si>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</si>
  <si>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</si>
  <si>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</si>
  <si>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</si>
  <si>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</si>
  <si>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</si>
  <si>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</si>
  <si>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</si>
  <si>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</si>
  <si>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</si>
  <si>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</si>
  <si>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</si>
  <si>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</si>
  <si>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</si>
  <si>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</si>
  <si>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</si>
  <si>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</si>
  <si>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</si>
  <si>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</si>
  <si>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</si>
  <si>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</si>
  <si>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</si>
  <si>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</si>
  <si>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</si>
  <si>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</si>
  <si>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</si>
  <si>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</si>
  <si>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</si>
  <si>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</si>
  <si>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</si>
  <si>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</si>
  <si>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</si>
  <si>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</si>
  <si>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</si>
  <si>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</si>
  <si>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</si>
  <si>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</si>
  <si>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</si>
  <si>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</si>
  <si>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</si>
  <si>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</si>
  <si>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</si>
  <si>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</si>
  <si>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</si>
  <si>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</si>
  <si>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</si>
  <si>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</si>
  <si>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</si>
  <si>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</si>
  <si>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</si>
  <si>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</si>
  <si>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</si>
  <si>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</si>
  <si>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</si>
  <si>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</si>
  <si>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</si>
  <si>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</si>
  <si>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</si>
  <si>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</si>
  <si>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</si>
  <si>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</si>
  <si>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</si>
  <si>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</si>
  <si>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</si>
  <si>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</si>
  <si>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</si>
  <si>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</si>
  <si>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</si>
  <si>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</si>
  <si>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</si>
  <si>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</si>
  <si>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</si>
  <si>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</si>
  <si>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</si>
  <si>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</si>
  <si>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</si>
  <si>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</si>
  <si>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</si>
  <si>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</si>
  <si>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</si>
  <si>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</si>
  <si>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</si>
  <si>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</si>
  <si>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</si>
  <si>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</si>
  <si>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</si>
  <si>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</si>
  <si>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</si>
  <si>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</si>
  <si>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</si>
  <si>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</si>
  <si>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</si>
  <si>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</si>
  <si>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</si>
  <si>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</si>
  <si>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</si>
  <si>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</si>
  <si>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</si>
  <si>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</si>
  <si>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</si>
  <si>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</si>
  <si>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</si>
  <si>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</si>
  <si>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</si>
  <si>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</si>
  <si>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</si>
  <si>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</si>
  <si>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</si>
  <si>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</si>
  <si>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</si>
  <si>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</si>
  <si>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</si>
  <si>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</si>
  <si>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</si>
  <si>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</si>
  <si>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</si>
  <si>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</si>
  <si>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</si>
  <si>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</si>
  <si>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</si>
  <si>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</si>
  <si>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</si>
  <si>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</si>
  <si>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</si>
  <si>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</si>
  <si>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</si>
  <si>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</si>
  <si>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</si>
  <si>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</si>
  <si>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</si>
  <si>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</si>
  <si>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</si>
  <si>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</si>
  <si>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</si>
  <si>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</si>
  <si>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</si>
  <si>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</si>
  <si>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</si>
  <si>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</si>
  <si>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</si>
  <si>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</si>
  <si>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</si>
  <si>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</si>
  <si>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</si>
  <si>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</si>
  <si>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</si>
  <si>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</si>
  <si>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</si>
  <si>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</si>
  <si>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</si>
  <si>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</si>
  <si>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</si>
  <si>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</si>
  <si>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</si>
  <si>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</si>
  <si>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</si>
  <si>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</si>
  <si>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</si>
  <si>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</si>
  <si>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</si>
  <si>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</si>
  <si>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</si>
  <si>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</si>
  <si>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</si>
  <si>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</si>
  <si>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</si>
  <si>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</si>
  <si>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</si>
  <si>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</si>
  <si>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</si>
  <si>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</si>
  <si>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</si>
  <si>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</si>
  <si>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</si>
  <si>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</si>
  <si>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</si>
  <si>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</si>
  <si>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</si>
  <si>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</si>
  <si>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</si>
  <si>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</si>
  <si>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</si>
  <si>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</si>
  <si>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</si>
  <si>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</si>
  <si>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</si>
  <si>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</si>
  <si>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</si>
  <si>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</si>
  <si>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</si>
  <si>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</si>
  <si>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</si>
  <si>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</si>
  <si>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</si>
  <si>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</si>
  <si>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</si>
  <si>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</si>
  <si>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</si>
  <si>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</si>
  <si>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</si>
  <si>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</si>
  <si>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</si>
  <si>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</si>
  <si>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</si>
  <si>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</si>
  <si>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</si>
  <si>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</si>
  <si>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</si>
  <si>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</si>
  <si>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</si>
  <si>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</si>
  <si>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</si>
  <si>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</si>
  <si>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</si>
  <si>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</si>
  <si>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</si>
  <si>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</si>
  <si>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</si>
  <si>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</si>
  <si>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</si>
  <si>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</si>
  <si>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</si>
  <si>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</si>
  <si>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</si>
  <si>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</si>
  <si>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</si>
  <si>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</si>
  <si>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</si>
  <si>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</si>
  <si>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</si>
  <si>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</si>
  <si>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</si>
  <si>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</si>
  <si>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</si>
  <si>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</si>
  <si>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</si>
  <si>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</si>
  <si>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</si>
  <si>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</si>
  <si>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</si>
  <si>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</si>
  <si>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</si>
  <si>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</si>
  <si>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</si>
  <si>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</si>
  <si>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</si>
  <si>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</si>
  <si>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</si>
  <si>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</si>
  <si>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</si>
  <si>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</si>
  <si>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</si>
  <si>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</si>
  <si>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</si>
  <si>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</si>
  <si>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</si>
  <si>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</si>
  <si>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</si>
  <si>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</si>
  <si>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</si>
  <si>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</si>
  <si>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</si>
  <si>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</si>
  <si>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</si>
  <si>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</si>
  <si>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</si>
  <si>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</si>
  <si>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</si>
  <si>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</si>
  <si>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</si>
  <si>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</si>
  <si>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</si>
  <si>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</si>
  <si>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</si>
  <si>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</si>
  <si>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</si>
  <si>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</si>
  <si>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</si>
  <si>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</si>
  <si>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</si>
  <si>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</si>
  <si>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</si>
  <si>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</si>
  <si>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</si>
  <si>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</si>
  <si>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</si>
  <si>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</si>
  <si>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</si>
  <si>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</si>
  <si>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</si>
  <si>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</si>
  <si>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</si>
  <si>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</si>
  <si>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</si>
  <si>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</si>
  <si>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</si>
  <si>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</si>
  <si>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</si>
  <si>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</si>
  <si>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</si>
  <si>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</si>
  <si>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</si>
  <si>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</si>
  <si>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</si>
  <si>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</si>
  <si>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</si>
  <si>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</si>
  <si>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</si>
  <si>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</si>
  <si>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</si>
  <si>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</si>
  <si>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</si>
  <si>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</si>
  <si>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</si>
  <si>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</si>
  <si>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</si>
  <si>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</si>
  <si>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</si>
  <si>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</si>
  <si>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</si>
  <si>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</si>
  <si>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</si>
  <si>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</si>
  <si>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</si>
  <si>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</si>
  <si>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</si>
  <si>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</si>
  <si>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</si>
  <si>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</si>
  <si>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</si>
  <si>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</si>
  <si>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</si>
  <si>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</si>
  <si>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</si>
  <si>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</si>
  <si>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</si>
  <si>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</si>
  <si>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</si>
  <si>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</si>
  <si>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</si>
  <si>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</si>
  <si>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</si>
  <si>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</si>
  <si>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</si>
  <si>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</si>
  <si>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</si>
  <si>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</si>
  <si>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</si>
  <si>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</si>
  <si>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</si>
  <si>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</si>
  <si>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</si>
  <si>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</si>
  <si>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</si>
  <si>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</si>
  <si>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</si>
  <si>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</si>
  <si>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</si>
  <si>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</si>
  <si>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</si>
  <si>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</si>
  <si>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</si>
  <si>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</si>
  <si>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</si>
  <si>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</si>
  <si>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</si>
  <si>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</si>
  <si>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</si>
  <si>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</si>
  <si>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</si>
  <si>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</si>
  <si>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</si>
  <si>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</si>
  <si>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</si>
  <si>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</si>
  <si>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</si>
  <si>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</si>
  <si>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</si>
  <si>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</si>
  <si>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</si>
  <si>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</si>
  <si>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</si>
  <si>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</si>
  <si>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</si>
  <si>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</si>
  <si>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</si>
  <si>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</si>
  <si>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</si>
  <si>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</si>
  <si>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</si>
  <si>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</si>
  <si>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</si>
  <si>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</si>
  <si>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</si>
  <si>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</si>
  <si>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</si>
  <si>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</si>
  <si>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</si>
  <si>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</si>
  <si>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</si>
  <si>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</si>
  <si>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</si>
  <si>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</si>
  <si>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</si>
  <si>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</si>
  <si>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</si>
  <si>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</si>
  <si>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</si>
  <si>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</si>
  <si>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</si>
  <si>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</si>
  <si>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</si>
  <si>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</si>
  <si>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</si>
  <si>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</si>
  <si>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</si>
  <si>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</si>
  <si>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</si>
  <si>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</si>
  <si>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</si>
  <si>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</si>
  <si>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</si>
  <si>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</si>
  <si>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</si>
  <si>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</si>
  <si>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</si>
  <si>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</si>
  <si>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</si>
  <si>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</si>
  <si>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</si>
  <si>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</si>
  <si>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</si>
  <si>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</si>
  <si>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</si>
  <si>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</si>
  <si>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</si>
  <si>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</si>
  <si>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</si>
  <si>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</si>
  <si>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</si>
  <si>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</si>
  <si>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</si>
  <si>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</si>
  <si>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</si>
  <si>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</si>
  <si>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</si>
  <si>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</si>
  <si>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</si>
  <si>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</si>
  <si>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</si>
  <si>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</si>
  <si>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</si>
  <si>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</si>
  <si>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</si>
  <si>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</si>
  <si>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</si>
  <si>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</si>
  <si>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</si>
  <si>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</si>
  <si>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</si>
  <si>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</si>
  <si>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</si>
  <si>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</si>
  <si>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</si>
  <si>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</si>
  <si>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</si>
  <si>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</si>
  <si>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</si>
  <si>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</si>
  <si>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</si>
  <si>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</si>
  <si>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</si>
  <si>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</si>
  <si>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</si>
  <si>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</si>
  <si>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</si>
  <si>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</si>
  <si>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</si>
  <si>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</si>
  <si>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</si>
  <si>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</si>
  <si>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</si>
  <si>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</si>
  <si>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</si>
  <si>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</si>
  <si>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</si>
  <si>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</si>
  <si>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</si>
  <si>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</si>
  <si>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</si>
  <si>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</si>
  <si>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</si>
  <si>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</si>
  <si>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</si>
  <si>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</si>
  <si>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</si>
  <si>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</si>
  <si>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</si>
  <si>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</si>
  <si>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</si>
  <si>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</si>
  <si>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</si>
  <si>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</si>
  <si>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</si>
  <si>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</si>
  <si>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</si>
  <si>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</si>
  <si>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</si>
  <si>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</si>
  <si>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</si>
  <si>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</si>
  <si>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</si>
  <si>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</si>
  <si>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</si>
  <si>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</si>
  <si>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</si>
  <si>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</si>
  <si>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</si>
  <si>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</si>
  <si>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</si>
  <si>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</si>
  <si>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</si>
  <si>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</si>
  <si>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</si>
  <si>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</si>
  <si>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</si>
  <si>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</si>
  <si>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</si>
  <si>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</si>
  <si>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</si>
  <si>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</si>
  <si>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</si>
  <si>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</si>
  <si>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</si>
  <si>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</si>
  <si>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</si>
  <si>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</si>
  <si>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</si>
  <si>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</si>
  <si>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</si>
  <si>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</si>
  <si>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</si>
  <si>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</si>
  <si>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</si>
  <si>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</si>
  <si>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</si>
  <si>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</si>
  <si>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</si>
  <si>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</si>
  <si>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</si>
  <si>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</si>
  <si>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</si>
  <si>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</si>
  <si>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</si>
  <si>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</si>
  <si>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</si>
  <si>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</si>
  <si>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</si>
  <si>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</si>
  <si>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</si>
  <si>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</si>
  <si>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</si>
  <si>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</si>
  <si>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</si>
  <si>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</si>
  <si>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</si>
  <si>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</si>
  <si>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</si>
  <si>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</si>
  <si>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</si>
  <si>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</si>
  <si>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</si>
  <si>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</si>
  <si>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</si>
  <si>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</si>
  <si>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</si>
  <si>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</si>
  <si>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</si>
  <si>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</si>
  <si>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</si>
  <si>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</si>
  <si>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</si>
  <si>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</si>
  <si>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</si>
  <si>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</si>
  <si>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</si>
  <si>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</si>
  <si>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</si>
  <si>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</si>
  <si>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</si>
  <si>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</si>
  <si>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</si>
  <si>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</si>
  <si>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</si>
  <si>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</si>
  <si>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</si>
  <si>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</si>
  <si>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</si>
  <si>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</si>
  <si>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</si>
  <si>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</si>
  <si>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</si>
  <si>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</si>
  <si>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</si>
  <si>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</si>
  <si>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</si>
  <si>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</si>
  <si>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</si>
  <si>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</si>
  <si>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</si>
  <si>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</si>
  <si>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</si>
  <si>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</si>
  <si>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</si>
  <si>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</si>
  <si>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</si>
  <si>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</si>
  <si>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</si>
  <si>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</si>
  <si>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</si>
  <si>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</si>
  <si>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</si>
  <si>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</si>
  <si>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</si>
  <si>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</si>
  <si>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</si>
  <si>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</si>
  <si>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</si>
  <si>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</si>
  <si>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</si>
  <si>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</si>
  <si>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</si>
  <si>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</si>
  <si>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</si>
  <si>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</si>
  <si>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</si>
  <si>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</si>
  <si>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</si>
  <si>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</si>
  <si>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</si>
  <si>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</si>
  <si>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</si>
  <si>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</si>
  <si>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</si>
  <si>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</si>
  <si>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</si>
  <si>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</si>
  <si>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</si>
  <si>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</si>
  <si>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</si>
  <si>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</si>
  <si>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</si>
  <si>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</si>
  <si>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</si>
  <si>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</si>
  <si>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</si>
  <si>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</si>
  <si>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</si>
  <si>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</si>
  <si>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</si>
  <si>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</si>
  <si>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</si>
  <si>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</si>
  <si>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</si>
  <si>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</si>
  <si>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</si>
  <si>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</si>
  <si>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</si>
  <si>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</si>
  <si>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</si>
  <si>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</si>
  <si>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</si>
  <si>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</si>
  <si>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</si>
  <si>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</si>
  <si>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</si>
  <si>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</si>
  <si>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</si>
  <si>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</si>
  <si>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</si>
  <si>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</si>
  <si>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</si>
  <si>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</si>
  <si>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</si>
  <si>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</si>
  <si>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</si>
  <si>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</si>
  <si>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</si>
  <si>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</si>
  <si>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</si>
  <si>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</si>
  <si>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</si>
  <si>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</si>
  <si>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</si>
  <si>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</si>
  <si>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</si>
  <si>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</si>
  <si>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</si>
  <si>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</si>
  <si>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</si>
  <si>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</si>
  <si>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</si>
  <si>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</si>
  <si>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</si>
  <si>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</si>
  <si>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</si>
  <si>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</si>
  <si>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</si>
  <si>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</si>
  <si>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</si>
  <si>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</si>
  <si>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</si>
  <si>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</si>
  <si>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</si>
  <si>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</si>
  <si>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</si>
  <si>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</si>
  <si>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</si>
  <si>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</si>
  <si>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</si>
  <si>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</si>
  <si>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</si>
  <si>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</si>
  <si>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</si>
  <si>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</si>
  <si>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</si>
  <si>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</si>
  <si>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</si>
  <si>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</si>
  <si>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</si>
  <si>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</si>
  <si>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</si>
  <si>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</si>
  <si>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</si>
  <si>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</si>
  <si>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</si>
  <si>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</si>
  <si>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</si>
  <si>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</si>
  <si>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</si>
  <si>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</si>
  <si>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</si>
  <si>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</si>
  <si>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</si>
  <si>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</si>
  <si>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</si>
  <si>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</si>
  <si>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</si>
  <si>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</si>
  <si>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</si>
  <si>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</si>
  <si>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</si>
  <si>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</si>
  <si>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</si>
  <si>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</si>
  <si>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</si>
  <si>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</si>
  <si>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</si>
  <si>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</si>
  <si>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</si>
  <si>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</si>
  <si>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</si>
  <si>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</si>
  <si>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</si>
  <si>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</si>
  <si>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</si>
  <si>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</si>
  <si>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</si>
  <si>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</si>
  <si>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</si>
  <si>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</si>
  <si>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</si>
  <si>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</si>
  <si>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</si>
  <si>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</si>
  <si>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</si>
  <si>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</si>
  <si>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</si>
  <si>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</si>
  <si>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</si>
  <si>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</si>
  <si>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</si>
  <si>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</si>
  <si>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</si>
  <si>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</si>
  <si>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</si>
  <si>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</si>
  <si>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</si>
  <si>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</si>
  <si>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</si>
  <si>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</si>
  <si>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</si>
  <si>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</si>
  <si>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</si>
  <si>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</si>
  <si>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</si>
  <si>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</si>
  <si>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</si>
  <si>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</si>
  <si>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</si>
  <si>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</si>
  <si>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</si>
  <si>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</si>
  <si>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</si>
  <si>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</si>
  <si>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</si>
  <si>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</si>
  <si>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</si>
  <si>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</si>
  <si>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</si>
  <si>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</si>
  <si>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</si>
  <si>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</si>
  <si>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</si>
  <si>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</si>
  <si>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</si>
  <si>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</si>
  <si>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</si>
  <si>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</si>
  <si>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</si>
  <si>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</si>
  <si>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</si>
  <si>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</si>
  <si>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</si>
  <si>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</si>
  <si>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</si>
  <si>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</si>
  <si>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</si>
  <si>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</si>
  <si>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</si>
  <si>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</si>
  <si>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</si>
  <si>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</si>
  <si>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</si>
  <si>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</si>
  <si>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</si>
  <si>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</si>
  <si>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</si>
  <si>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</si>
  <si>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</si>
  <si>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</si>
  <si>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</si>
  <si>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</si>
  <si>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</si>
  <si>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</si>
  <si>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</si>
  <si>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</si>
  <si>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</si>
  <si>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</si>
  <si>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</si>
  <si>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</si>
  <si>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</si>
  <si>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</si>
  <si>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</si>
  <si>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</si>
  <si>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</si>
  <si>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</si>
  <si>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</si>
  <si>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</si>
  <si>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</si>
  <si>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</si>
  <si>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</si>
  <si>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</si>
  <si>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</si>
  <si>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</si>
  <si>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</si>
  <si>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</si>
  <si>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</si>
  <si>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</si>
  <si>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</si>
  <si>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</si>
  <si>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</si>
  <si>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</si>
  <si>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</si>
  <si>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</si>
  <si>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</si>
  <si>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</si>
  <si>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</si>
  <si>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</si>
  <si>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</si>
  <si>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</si>
  <si>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</si>
  <si>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</si>
  <si>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</si>
  <si>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</si>
  <si>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</si>
  <si>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</si>
  <si>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</si>
  <si>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</si>
  <si>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</si>
  <si>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</si>
  <si>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</si>
  <si>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</si>
  <si>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</si>
  <si>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</si>
  <si>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</si>
  <si>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</si>
  <si>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</si>
  <si>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</si>
  <si>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</si>
  <si>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</si>
  <si>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</si>
  <si>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</si>
  <si>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</si>
  <si>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</si>
  <si>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</si>
  <si>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</si>
  <si>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</si>
  <si>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</si>
  <si>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</si>
  <si>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</si>
  <si>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</si>
  <si>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</si>
  <si>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</si>
  <si>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</si>
  <si>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</si>
  <si>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</si>
  <si>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</si>
  <si>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</si>
  <si>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</si>
  <si>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</si>
  <si>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</si>
  <si>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</si>
  <si>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</si>
  <si>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</si>
  <si>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</si>
  <si>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</si>
  <si>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</si>
  <si>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</si>
  <si>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</si>
  <si>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</si>
  <si>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</si>
  <si>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</si>
  <si>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</si>
  <si>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</si>
  <si>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</si>
  <si>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</si>
  <si>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</si>
  <si>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</si>
  <si>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</si>
  <si>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</si>
  <si>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</si>
  <si>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</si>
  <si>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</si>
  <si>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</si>
  <si>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</si>
  <si>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</si>
  <si>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</si>
  <si>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</si>
  <si>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</si>
  <si>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</si>
  <si>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</si>
  <si>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</si>
  <si>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</si>
  <si>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</si>
  <si>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</si>
  <si>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</si>
  <si>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</si>
  <si>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</si>
  <si>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</si>
  <si>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</si>
  <si>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</si>
  <si>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</si>
  <si>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</si>
  <si>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</si>
  <si>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</si>
  <si>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</si>
  <si>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</si>
  <si>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</si>
  <si>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</si>
  <si>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</si>
  <si>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</si>
  <si>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</si>
  <si>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</si>
  <si>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</si>
  <si>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</si>
  <si>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</si>
  <si>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</si>
  <si>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</si>
  <si>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</si>
  <si>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</si>
  <si>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</si>
  <si>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</si>
  <si>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</si>
  <si>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</si>
  <si>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</si>
  <si>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</si>
  <si>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</si>
  <si>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</si>
  <si>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</si>
  <si>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</si>
  <si>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</si>
  <si>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</si>
  <si>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</si>
  <si>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</si>
  <si>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</si>
  <si>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</si>
  <si>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</si>
  <si>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</si>
  <si>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</si>
  <si>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</si>
  <si>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</si>
  <si>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</si>
  <si>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</si>
  <si>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</si>
  <si>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</si>
  <si>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</si>
  <si>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</si>
  <si>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</si>
  <si>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</si>
  <si>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</si>
  <si>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</si>
  <si>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</si>
  <si>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</si>
  <si>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</si>
  <si>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</si>
  <si>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</si>
  <si>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</si>
  <si>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</si>
  <si>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</si>
  <si>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</si>
  <si>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</si>
  <si>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</si>
  <si>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</si>
  <si>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</si>
  <si>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</si>
  <si>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</si>
  <si>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</si>
  <si>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</si>
  <si>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</si>
  <si>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</si>
  <si>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</si>
  <si>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</si>
  <si>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</si>
  <si>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</si>
  <si>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</si>
  <si>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</si>
  <si>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</si>
  <si>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</si>
  <si>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</si>
  <si>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</si>
  <si>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</si>
  <si>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</si>
  <si>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</si>
  <si>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</si>
  <si>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</si>
  <si>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</si>
  <si>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</si>
  <si>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</si>
  <si>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</si>
  <si>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</si>
  <si>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</si>
  <si>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</si>
  <si>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</si>
  <si>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</si>
  <si>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</si>
  <si>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</si>
  <si>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</si>
  <si>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</si>
  <si>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</si>
  <si>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</si>
  <si>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</si>
  <si>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</si>
  <si>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</si>
  <si>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</si>
  <si>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</si>
  <si>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</si>
  <si>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</si>
  <si>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</si>
  <si>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</si>
  <si>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</si>
  <si>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</si>
  <si>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</si>
  <si>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</si>
  <si>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</si>
  <si>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</si>
  <si>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</si>
  <si>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</si>
  <si>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</si>
  <si>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</si>
  <si>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</si>
  <si>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</si>
  <si>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</si>
  <si>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</si>
  <si>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</si>
  <si>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</si>
  <si>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</si>
  <si>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</si>
  <si>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</si>
  <si>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</si>
  <si>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</si>
  <si>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</si>
  <si>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</si>
  <si>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</si>
  <si>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</si>
  <si>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</si>
  <si>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</si>
  <si>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</si>
  <si>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</si>
  <si>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</si>
  <si>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</si>
  <si>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</si>
  <si>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</si>
  <si>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</si>
  <si>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</si>
  <si>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</si>
  <si>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</si>
  <si>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</si>
  <si>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</si>
  <si>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</si>
  <si>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</si>
  <si>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</si>
  <si>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</si>
  <si>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</si>
  <si>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</si>
  <si>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</si>
  <si>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</si>
  <si>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</si>
  <si>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</si>
  <si>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</si>
  <si>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</si>
  <si>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</si>
  <si>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</si>
  <si>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</si>
  <si>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</si>
  <si>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</si>
  <si>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</si>
  <si>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</si>
  <si>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</si>
  <si>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</si>
  <si>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</si>
  <si>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</si>
  <si>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</si>
  <si>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</si>
  <si>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</si>
  <si>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</si>
  <si>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</si>
  <si>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</si>
  <si>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</si>
  <si>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</si>
  <si>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</si>
  <si>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</si>
  <si>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</si>
  <si>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</si>
  <si>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</si>
  <si>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</si>
  <si>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</si>
  <si>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</si>
  <si>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</si>
  <si>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</si>
  <si>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</si>
  <si>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</si>
  <si>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</si>
  <si>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</si>
  <si>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</si>
  <si>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</si>
  <si>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</si>
  <si>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</si>
  <si>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</si>
  <si>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</si>
  <si>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</si>
  <si>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</si>
  <si>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</si>
  <si>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</si>
  <si>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</si>
  <si>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</si>
  <si>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</si>
  <si>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</si>
  <si>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</si>
  <si>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</si>
  <si>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</si>
  <si>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</si>
  <si>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</si>
  <si>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</si>
  <si>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</si>
  <si>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</si>
  <si>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</si>
  <si>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</si>
  <si>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</si>
  <si>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</si>
  <si>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</si>
  <si>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</si>
  <si>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</si>
  <si>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</si>
  <si>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</si>
  <si>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</si>
  <si>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</si>
  <si>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</si>
  <si>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</si>
  <si>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</si>
  <si>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</si>
  <si>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</si>
  <si>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</si>
  <si>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</si>
  <si>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</si>
  <si>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</si>
  <si>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</si>
  <si>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</si>
  <si>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</si>
  <si>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</si>
  <si>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</si>
  <si>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</si>
  <si>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</si>
  <si>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</si>
  <si>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</si>
  <si>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</si>
  <si>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</si>
  <si>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</si>
  <si>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</si>
  <si>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</si>
  <si>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</si>
  <si>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</si>
  <si>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</si>
  <si>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</si>
  <si>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</si>
  <si>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</si>
  <si>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</si>
  <si>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</si>
  <si>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</si>
  <si>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</si>
  <si>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</si>
  <si>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</si>
  <si>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</si>
  <si>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</si>
  <si>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</si>
  <si>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</si>
  <si>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</si>
  <si>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</si>
  <si>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</si>
  <si>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</si>
  <si>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</si>
  <si>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</si>
  <si>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</si>
  <si>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</si>
  <si>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</si>
  <si>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</si>
  <si>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</si>
  <si>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</si>
  <si>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</si>
  <si>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</si>
  <si>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</si>
  <si>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</si>
  <si>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</si>
  <si>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</si>
  <si>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</si>
  <si>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</si>
  <si>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</si>
  <si>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</si>
  <si>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</si>
  <si>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</si>
  <si>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</si>
  <si>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</si>
  <si>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</si>
  <si>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</si>
  <si>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</si>
  <si>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</si>
  <si>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</si>
  <si>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</si>
  <si>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</si>
  <si>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</si>
  <si>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</si>
  <si>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</si>
  <si>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</si>
  <si>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</si>
  <si>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</si>
  <si>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</si>
  <si>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</si>
  <si>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</si>
  <si>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</si>
  <si>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</si>
  <si>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</si>
  <si>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</si>
  <si>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</si>
  <si>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</si>
  <si>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</si>
  <si>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</si>
  <si>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</si>
  <si>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</si>
  <si>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</si>
  <si>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</si>
  <si>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</si>
  <si>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</si>
  <si>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</si>
  <si>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</si>
  <si>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</si>
  <si>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</si>
  <si>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</si>
  <si>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</si>
  <si>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</si>
  <si>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</si>
  <si>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</si>
  <si>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</si>
  <si>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</si>
  <si>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</si>
  <si>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</si>
  <si>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</si>
  <si>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</si>
  <si>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</si>
  <si>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</si>
  <si>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</si>
  <si>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</si>
  <si>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</si>
  <si>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</si>
  <si>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</si>
  <si>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</si>
  <si>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</si>
  <si>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</si>
  <si>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</si>
  <si>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</si>
  <si>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</si>
  <si>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</si>
  <si>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</si>
  <si>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</si>
  <si>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</si>
  <si>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</si>
  <si>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</si>
  <si>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</si>
  <si>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</si>
  <si>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</si>
  <si>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</si>
  <si>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</si>
  <si>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</si>
  <si>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</si>
  <si>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</si>
  <si>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</si>
  <si>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</si>
  <si>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</si>
  <si>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</si>
  <si>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</si>
  <si>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</si>
  <si>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</si>
  <si>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</si>
  <si>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</si>
  <si>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</si>
  <si>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</si>
  <si>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</si>
  <si>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</si>
  <si>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</si>
  <si>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</si>
  <si>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</si>
  <si>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</si>
  <si>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</si>
  <si>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</si>
  <si>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</si>
  <si>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</si>
  <si>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</si>
  <si>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</si>
  <si>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</si>
  <si>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</si>
  <si>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</si>
  <si>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</si>
  <si>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</si>
  <si>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</si>
  <si>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</si>
  <si>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</si>
  <si>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</si>
  <si>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</si>
  <si>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</si>
  <si>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</si>
  <si>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</si>
  <si>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</si>
  <si>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</si>
  <si>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</si>
  <si>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</si>
  <si>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</si>
  <si>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</si>
  <si>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</si>
  <si>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</si>
  <si>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</si>
  <si>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</si>
  <si>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</si>
  <si>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</si>
  <si>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</si>
  <si>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</si>
  <si>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</si>
  <si>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</si>
  <si>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</si>
  <si>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</si>
  <si>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</si>
  <si>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</si>
  <si>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</si>
  <si>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</si>
  <si>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</si>
  <si>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</si>
  <si>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</si>
  <si>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</si>
  <si>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</si>
  <si>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</si>
  <si>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</si>
  <si>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</si>
  <si>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</si>
  <si>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</si>
  <si>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</si>
  <si>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</si>
  <si>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</si>
  <si>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</si>
  <si>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</si>
  <si>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</si>
  <si>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</si>
  <si>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</si>
  <si>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</si>
  <si>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</si>
  <si>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</si>
  <si>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</si>
  <si>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</si>
  <si>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</si>
  <si>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</si>
  <si>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</si>
  <si>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</si>
  <si>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</si>
  <si>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</si>
  <si>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</si>
  <si>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</si>
  <si>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</si>
  <si>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</si>
  <si>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</si>
  <si>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</si>
  <si>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</si>
  <si>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</si>
  <si>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</si>
  <si>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</si>
  <si>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</si>
  <si>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</si>
  <si>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</si>
  <si>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</si>
  <si>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</si>
  <si>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</si>
  <si>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</si>
  <si>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</si>
  <si>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</si>
  <si>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</si>
  <si>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</si>
  <si>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</si>
  <si>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</si>
  <si>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</si>
  <si>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</si>
  <si>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</si>
  <si>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</si>
  <si>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</si>
  <si>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</si>
  <si>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</si>
  <si>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</si>
  <si>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</si>
  <si>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</si>
  <si>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</si>
  <si>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</si>
  <si>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</si>
  <si>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</si>
  <si>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</si>
  <si>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</si>
  <si>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</si>
  <si>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</si>
  <si>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</si>
  <si>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</si>
  <si>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</si>
  <si>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</si>
  <si>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</si>
  <si>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</si>
  <si>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</si>
  <si>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</si>
  <si>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</si>
  <si>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</si>
  <si>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</si>
  <si>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</si>
  <si>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</si>
  <si>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</si>
  <si>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</si>
  <si>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</si>
  <si>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</si>
  <si>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</si>
  <si>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</si>
  <si>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</si>
  <si>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</si>
  <si>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</si>
  <si>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</si>
  <si>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</si>
  <si>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</si>
  <si>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</si>
  <si>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</si>
  <si>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</si>
  <si>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</si>
  <si>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</si>
  <si>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</si>
  <si>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</si>
  <si>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</si>
  <si>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</si>
  <si>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</si>
  <si>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</si>
  <si>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</si>
  <si>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</si>
  <si>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</si>
  <si>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</si>
  <si>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</si>
  <si>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</si>
  <si>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</si>
  <si>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</si>
  <si>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</si>
  <si>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</si>
  <si>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</si>
  <si>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</si>
  <si>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</si>
  <si>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</si>
  <si>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</si>
  <si>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</si>
  <si>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</si>
  <si>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</si>
  <si>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</si>
  <si>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</si>
  <si>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</si>
  <si>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</si>
  <si>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</si>
  <si>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</si>
  <si>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</si>
  <si>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</si>
  <si>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</si>
  <si>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</si>
  <si>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</si>
  <si>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</si>
  <si>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</si>
  <si>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</si>
  <si>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</si>
  <si>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</si>
  <si>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</si>
  <si>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</si>
  <si>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</si>
  <si>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</si>
  <si>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</si>
  <si>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</si>
  <si>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</si>
  <si>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</si>
  <si>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</si>
  <si>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</si>
  <si>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</si>
  <si>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</si>
  <si>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</si>
  <si>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</si>
  <si>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</si>
  <si>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</si>
  <si>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</si>
  <si>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</si>
  <si>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</si>
  <si>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</si>
  <si>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</si>
  <si>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</si>
  <si>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</si>
  <si>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</si>
  <si>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</si>
  <si>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</si>
  <si>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</si>
  <si>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</si>
  <si>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</si>
  <si>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</si>
  <si>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</si>
  <si>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</si>
  <si>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</si>
  <si>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</si>
  <si>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</si>
  <si>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</si>
  <si>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</si>
  <si>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</si>
  <si>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</si>
  <si>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</si>
  <si>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</si>
  <si>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</si>
  <si>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</si>
  <si>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</si>
  <si>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</si>
  <si>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</si>
  <si>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</si>
  <si>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</si>
  <si>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</si>
  <si>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</si>
  <si>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</si>
  <si>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</si>
  <si>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</si>
  <si>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</si>
  <si>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</si>
  <si>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</si>
  <si>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</si>
  <si>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</si>
  <si>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</si>
  <si>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</si>
  <si>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</si>
  <si>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</si>
  <si>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</si>
  <si>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</si>
  <si>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</si>
  <si>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</si>
  <si>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</si>
  <si>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</si>
  <si>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</si>
  <si>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</si>
  <si>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</si>
  <si>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</si>
  <si>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</si>
  <si>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</si>
  <si>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</si>
  <si>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</si>
  <si>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</si>
  <si>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</si>
  <si>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</si>
  <si>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</si>
  <si>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</si>
  <si>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</si>
  <si>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</si>
  <si>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</si>
  <si>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</si>
  <si>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</si>
  <si>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</si>
  <si>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</si>
  <si>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</si>
  <si>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</si>
  <si>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</si>
  <si>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</si>
  <si>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</si>
  <si>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</si>
  <si>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</si>
  <si>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</si>
  <si>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</si>
  <si>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</si>
  <si>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</si>
  <si>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</si>
  <si>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</si>
  <si>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</si>
  <si>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</si>
  <si>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</si>
  <si>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</si>
  <si>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</si>
  <si>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</si>
  <si>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</si>
  <si>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</si>
  <si>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</si>
  <si>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</si>
  <si>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</si>
  <si>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</si>
  <si>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</si>
  <si>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</si>
  <si>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</si>
  <si>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</si>
  <si>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</si>
  <si>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</si>
  <si>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</si>
  <si>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</si>
  <si>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</si>
  <si>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</si>
  <si>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</si>
  <si>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</si>
  <si>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</si>
  <si>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</si>
  <si>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</si>
  <si>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</si>
  <si>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</si>
  <si>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</si>
  <si>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</si>
  <si>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</si>
  <si>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</si>
  <si>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</si>
  <si>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</si>
  <si>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</si>
  <si>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</si>
  <si>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</si>
  <si>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</si>
  <si>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</si>
  <si>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</si>
  <si>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</si>
  <si>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</si>
  <si>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</si>
  <si>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</si>
  <si>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</si>
  <si>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</si>
  <si>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</si>
  <si>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</si>
  <si>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</si>
  <si>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</si>
  <si>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</si>
  <si>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</si>
  <si>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</si>
  <si>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</si>
  <si>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</si>
  <si>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</si>
  <si>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</si>
  <si>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</si>
  <si>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</si>
  <si>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</si>
  <si>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</si>
  <si>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</si>
  <si>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</si>
  <si>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</si>
  <si>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</si>
  <si>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</si>
  <si>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</si>
  <si>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</si>
  <si>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</si>
  <si>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</si>
  <si>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</si>
  <si>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</si>
  <si>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</si>
  <si>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</si>
  <si>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</si>
  <si>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</si>
  <si>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</si>
  <si>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</si>
  <si>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</si>
  <si>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</si>
  <si>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</si>
  <si>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</si>
  <si>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</si>
  <si>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</si>
  <si>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</si>
  <si>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</si>
  <si>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</si>
  <si>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</si>
  <si>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</si>
  <si>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</si>
  <si>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</si>
  <si>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</si>
  <si>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</si>
  <si>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</si>
  <si>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</si>
  <si>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</si>
  <si>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</si>
  <si>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</si>
  <si>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</si>
  <si>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</si>
  <si>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</si>
  <si>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</si>
  <si>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</si>
  <si>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</si>
  <si>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</si>
  <si>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</si>
  <si>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</si>
  <si>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</si>
  <si>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</si>
  <si>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</si>
  <si>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</si>
  <si>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</si>
  <si>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</si>
  <si>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</si>
  <si>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</si>
  <si>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</si>
  <si>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</si>
  <si>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</si>
  <si>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</si>
  <si>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</si>
  <si>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</si>
  <si>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</si>
  <si>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</si>
  <si>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</si>
  <si>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</si>
  <si>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</si>
  <si>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</si>
  <si>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</si>
  <si>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</si>
  <si>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</si>
  <si>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</si>
  <si>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</si>
  <si>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</si>
  <si>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</si>
  <si>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</si>
  <si>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</si>
  <si>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</si>
  <si>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</si>
  <si>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</si>
  <si>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</si>
  <si>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</si>
  <si>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</si>
  <si>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</si>
  <si>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</si>
  <si>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</si>
  <si>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</si>
  <si>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</si>
  <si>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</si>
  <si>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</si>
  <si>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</si>
  <si>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</si>
  <si>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</si>
  <si>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</si>
  <si>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</si>
  <si>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</si>
  <si>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</si>
  <si>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</si>
  <si>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</si>
  <si>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</si>
  <si>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</si>
  <si>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</si>
  <si>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</si>
  <si>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</si>
  <si>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</si>
  <si>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</si>
  <si>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</si>
  <si>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</si>
  <si>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</si>
  <si>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</si>
  <si>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</si>
  <si>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</si>
  <si>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</si>
  <si>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</si>
  <si>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</si>
  <si>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</si>
  <si>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</si>
  <si>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</si>
  <si>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</si>
  <si>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</si>
  <si>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</si>
  <si>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</si>
  <si>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</si>
  <si>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</si>
  <si>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</si>
  <si>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</si>
  <si>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</si>
  <si>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</si>
  <si>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</si>
  <si>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</si>
  <si>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</si>
  <si>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</si>
  <si>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</si>
  <si>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</si>
  <si>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</si>
  <si>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</si>
  <si>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</si>
  <si>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</si>
  <si>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</si>
  <si>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</si>
  <si>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</si>
  <si>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</si>
  <si>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</si>
  <si>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</si>
  <si>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</si>
  <si>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</si>
  <si>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</si>
  <si>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</si>
  <si>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</si>
  <si>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</si>
  <si>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</si>
  <si>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</si>
  <si>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</si>
  <si>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</si>
  <si>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</si>
  <si>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</si>
  <si>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</si>
  <si>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</si>
  <si>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</si>
  <si>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</si>
  <si>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</si>
  <si>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</si>
  <si>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</si>
  <si>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</si>
  <si>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</si>
  <si>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</si>
  <si>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</si>
  <si>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</si>
  <si>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</si>
  <si>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</si>
  <si>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</si>
  <si>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</si>
  <si>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</si>
  <si>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</si>
  <si>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</si>
  <si>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</si>
  <si>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</si>
  <si>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</si>
  <si>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</si>
  <si>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</si>
  <si>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</si>
  <si>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</si>
  <si>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</si>
  <si>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</si>
  <si>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</si>
  <si>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</si>
  <si>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</si>
  <si>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</si>
  <si>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</si>
  <si>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</si>
  <si>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</si>
  <si>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</si>
  <si>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</si>
  <si>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</si>
  <si>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</si>
  <si>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</si>
  <si>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</si>
  <si>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</si>
  <si>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</si>
  <si>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</si>
  <si>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</si>
  <si>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</si>
  <si>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</si>
  <si>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</si>
  <si>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</si>
  <si>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</si>
  <si>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</si>
  <si>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</si>
  <si>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</si>
  <si>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</si>
  <si>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</si>
  <si>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</si>
  <si>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</si>
  <si>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</si>
  <si>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</si>
  <si>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</si>
  <si>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</si>
  <si>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</si>
  <si>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</si>
  <si>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</si>
  <si>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</si>
  <si>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</si>
  <si>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</si>
  <si>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</si>
  <si>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</si>
  <si>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</si>
  <si>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</si>
  <si>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</si>
  <si>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</si>
  <si>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</si>
  <si>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</si>
  <si>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</si>
  <si>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</si>
  <si>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</si>
  <si>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</si>
  <si>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</si>
  <si>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</si>
  <si>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</si>
  <si>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</si>
  <si>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</si>
  <si>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</si>
  <si>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</si>
  <si>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</si>
  <si>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</si>
  <si>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</si>
  <si>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</si>
  <si>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</si>
  <si>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</si>
  <si>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</si>
  <si>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</si>
  <si>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</si>
  <si>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</si>
  <si>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</si>
  <si>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</si>
  <si>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</si>
  <si>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</si>
  <si>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</si>
  <si>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</si>
  <si>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</si>
  <si>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</si>
  <si>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</si>
  <si>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</si>
  <si>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</si>
  <si>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</si>
  <si>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</si>
  <si>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</si>
  <si>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</si>
  <si>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</si>
  <si>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</si>
  <si>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</si>
  <si>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</si>
  <si>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</si>
  <si>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</si>
  <si>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</si>
  <si>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</si>
  <si>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</si>
  <si>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</si>
  <si>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</si>
  <si>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</si>
  <si>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</si>
  <si>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</si>
  <si>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</si>
  <si>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</si>
  <si>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</si>
  <si>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</si>
  <si>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</si>
  <si>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</si>
  <si>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</si>
  <si>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</si>
  <si>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</si>
  <si>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</si>
  <si>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</si>
  <si>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</si>
  <si>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</si>
  <si>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</si>
  <si>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</si>
  <si>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</si>
  <si>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</si>
  <si>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</si>
  <si>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</si>
  <si>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</si>
  <si>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</si>
  <si>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</si>
  <si>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</si>
  <si>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</si>
  <si>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</si>
  <si>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</si>
  <si>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</si>
  <si>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</si>
  <si>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</si>
  <si>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</si>
  <si>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</si>
  <si>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</si>
  <si>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</si>
  <si>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</si>
  <si>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</si>
  <si>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</si>
  <si>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</si>
  <si>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</si>
  <si>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</si>
  <si>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</si>
  <si>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</si>
  <si>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</si>
  <si>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</si>
  <si>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</si>
  <si>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</si>
  <si>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</si>
  <si>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</si>
  <si>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</si>
  <si>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</si>
  <si>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</si>
  <si>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</si>
  <si>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</si>
  <si>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</si>
  <si>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</si>
  <si>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</si>
  <si>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</si>
  <si>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</si>
  <si>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</si>
  <si>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</si>
  <si>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</si>
  <si>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</si>
  <si>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</si>
  <si>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</si>
  <si>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</si>
  <si>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</si>
  <si>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</si>
  <si>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</si>
  <si>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</si>
  <si>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</si>
  <si>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</si>
  <si>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</si>
  <si>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</si>
  <si>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</si>
  <si>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</si>
  <si>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</si>
  <si>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</si>
  <si>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</si>
  <si>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</si>
  <si>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</si>
  <si>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</si>
  <si>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</si>
  <si>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</si>
  <si>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</si>
  <si>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</si>
  <si>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</si>
  <si>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</si>
  <si>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</si>
  <si>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</si>
  <si>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</si>
  <si>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</si>
  <si>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</si>
  <si>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</si>
  <si>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</si>
  <si>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</si>
  <si>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</si>
  <si>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</si>
  <si>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</si>
  <si>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</si>
  <si>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</si>
  <si>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</si>
  <si>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</si>
  <si>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</si>
  <si>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</si>
  <si>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</si>
  <si>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</si>
  <si>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</si>
  <si>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</si>
  <si>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</si>
  <si>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</si>
  <si>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</si>
  <si>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</si>
  <si>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</si>
  <si>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</si>
  <si>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</si>
  <si>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</si>
  <si>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</si>
  <si>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</si>
  <si>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</si>
  <si>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</si>
  <si>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</si>
  <si>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</si>
  <si>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</si>
  <si>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</si>
  <si>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</si>
  <si>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</si>
  <si>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</si>
  <si>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</si>
  <si>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</si>
  <si>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</si>
  <si>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</si>
  <si>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</si>
  <si>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</si>
  <si>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</si>
  <si>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</si>
  <si>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</si>
  <si>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</si>
  <si>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</si>
  <si>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</si>
  <si>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</si>
  <si>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</si>
  <si>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</si>
  <si>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</si>
  <si>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</si>
  <si>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</si>
  <si>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</si>
  <si>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</si>
  <si>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</si>
  <si>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</si>
  <si>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</si>
  <si>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</si>
  <si>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</si>
  <si>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</si>
  <si>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</si>
  <si>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</si>
  <si>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</si>
  <si>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</si>
  <si>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</si>
  <si>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</si>
  <si>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</si>
  <si>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</si>
  <si>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</si>
  <si>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</si>
  <si>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</si>
  <si>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</si>
  <si>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</si>
  <si>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</si>
  <si>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</si>
  <si>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</si>
  <si>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</si>
  <si>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</si>
  <si>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</si>
  <si>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</si>
  <si>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</si>
  <si>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</si>
  <si>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</si>
  <si>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</si>
  <si>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</si>
  <si>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</si>
  <si>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</si>
  <si>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</si>
  <si>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</si>
  <si>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</si>
  <si>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</si>
  <si>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</si>
  <si>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</si>
  <si>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</si>
  <si>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</si>
  <si>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</si>
  <si>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</si>
  <si>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</si>
  <si>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</si>
  <si>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</si>
  <si>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</si>
  <si>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</si>
  <si>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</si>
  <si>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</si>
  <si>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</si>
  <si>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</si>
  <si>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</si>
  <si>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</si>
  <si>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</si>
  <si>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</si>
  <si>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</si>
  <si>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</si>
  <si>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</si>
  <si>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</si>
  <si>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</si>
  <si>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</si>
  <si>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</si>
  <si>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</si>
  <si>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</si>
  <si>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</si>
  <si>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</si>
  <si>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</si>
  <si>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</si>
  <si>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</si>
  <si>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</si>
  <si>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</si>
  <si>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</si>
  <si>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</si>
  <si>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</si>
  <si>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</si>
  <si>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</si>
  <si>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</si>
  <si>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</si>
  <si>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</si>
  <si>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</si>
  <si>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</si>
  <si>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</si>
  <si>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</si>
  <si>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</si>
  <si>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</si>
  <si>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</si>
  <si>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</si>
  <si>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</si>
  <si>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</si>
  <si>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</si>
  <si>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</si>
  <si>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</si>
  <si>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</si>
  <si>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</si>
  <si>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</si>
  <si>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</si>
  <si>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</si>
  <si>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</si>
  <si>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</si>
  <si>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</si>
  <si>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</si>
  <si>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</si>
  <si>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</si>
  <si>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</si>
  <si>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</si>
  <si>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</si>
  <si>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</si>
  <si>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</si>
  <si>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</si>
  <si>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</si>
  <si>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</si>
  <si>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</si>
  <si>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</si>
  <si>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</si>
  <si>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</si>
  <si>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</si>
  <si>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</si>
  <si>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</si>
  <si>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</si>
  <si>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</si>
  <si>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</si>
  <si>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</si>
  <si>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</si>
  <si>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</si>
  <si>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</si>
  <si>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</si>
  <si>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</si>
  <si>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</si>
  <si>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</si>
  <si>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</si>
  <si>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</si>
  <si>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</si>
  <si>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</si>
  <si>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</si>
  <si>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</si>
  <si>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</si>
  <si>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</si>
  <si>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</si>
  <si>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</si>
  <si>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</si>
  <si>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</si>
  <si>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</si>
  <si>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</si>
  <si>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</si>
  <si>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</si>
  <si>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</si>
  <si>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</si>
  <si>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</si>
  <si>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</si>
  <si>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</si>
  <si>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</si>
  <si>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</si>
  <si>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</si>
  <si>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</si>
  <si>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</si>
  <si>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</si>
  <si>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</si>
  <si>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</si>
  <si>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</si>
  <si>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</si>
  <si>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</si>
  <si>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</si>
  <si>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</si>
  <si>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</si>
  <si>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</si>
  <si>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</si>
  <si>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</si>
  <si>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</si>
  <si>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</si>
  <si>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</si>
  <si>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</si>
  <si>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</si>
  <si>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</si>
  <si>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</si>
  <si>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</si>
  <si>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</si>
  <si>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</si>
  <si>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</si>
  <si>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</si>
  <si>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</si>
  <si>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</si>
  <si>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</si>
  <si>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</si>
  <si>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</si>
  <si>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</si>
  <si>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</si>
  <si>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</si>
  <si>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</si>
  <si>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</si>
  <si>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</si>
  <si>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</si>
  <si>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</si>
  <si>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</si>
  <si>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</si>
  <si>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</si>
  <si>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</si>
  <si>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</si>
  <si>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</si>
  <si>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</si>
  <si>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</si>
  <si>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</si>
  <si>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</si>
  <si>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</si>
  <si>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</si>
  <si>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</si>
  <si>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</si>
  <si>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</si>
  <si>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</si>
  <si>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</si>
  <si>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</si>
  <si>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</si>
  <si>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</si>
  <si>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</si>
  <si>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</si>
  <si>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</si>
  <si>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</si>
  <si>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</si>
  <si>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</si>
  <si>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</si>
  <si>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</si>
  <si>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</si>
  <si>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</si>
  <si>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</si>
  <si>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</si>
  <si>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</si>
  <si>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</si>
  <si>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</si>
  <si>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</si>
  <si>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</si>
  <si>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</si>
  <si>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</si>
  <si>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</si>
  <si>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</si>
  <si>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</si>
  <si>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</si>
  <si>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</si>
  <si>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</si>
  <si>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</si>
  <si>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</si>
  <si>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</si>
  <si>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</si>
  <si>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</si>
  <si>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</si>
  <si>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</si>
  <si>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</si>
  <si>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</si>
  <si>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</si>
  <si>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</si>
  <si>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</si>
  <si>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</si>
  <si>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</si>
  <si>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</si>
  <si>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</si>
  <si>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</si>
  <si>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</si>
  <si>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</si>
  <si>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</si>
  <si>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</si>
  <si>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</si>
  <si>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</si>
  <si>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</si>
  <si>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</si>
  <si>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</si>
  <si>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</si>
  <si>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</si>
  <si>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</si>
  <si>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</si>
  <si>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</si>
  <si>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</si>
  <si>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</si>
  <si>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</si>
  <si>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</si>
  <si>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</si>
  <si>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</si>
  <si>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</si>
  <si>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</si>
  <si>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</si>
  <si>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</si>
  <si>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</si>
  <si>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</si>
  <si>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</si>
  <si>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</si>
  <si>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</si>
  <si>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</si>
  <si>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</si>
  <si>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</si>
  <si>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</si>
  <si>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</si>
  <si>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</si>
  <si>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</si>
  <si>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</si>
  <si>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</si>
  <si>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</si>
  <si>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</si>
  <si>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</si>
  <si>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</si>
  <si>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</si>
  <si>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</si>
  <si>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</si>
  <si>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</si>
  <si>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</si>
  <si>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</si>
  <si>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</si>
  <si>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</si>
  <si>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</si>
  <si>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</si>
  <si>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</si>
  <si>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</si>
  <si>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</si>
  <si>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</si>
  <si>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</si>
  <si>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</si>
  <si>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</si>
  <si>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</si>
  <si>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</si>
  <si>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</si>
  <si>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</si>
  <si>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</si>
  <si>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</si>
  <si>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</si>
  <si>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</si>
  <si>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</si>
  <si>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</si>
  <si>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</si>
  <si>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</si>
  <si>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</si>
  <si>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</si>
  <si>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</si>
  <si>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</si>
  <si>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</si>
  <si>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</si>
  <si>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</si>
  <si>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</si>
  <si>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</si>
  <si>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</si>
  <si>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</si>
  <si>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</si>
  <si>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</si>
  <si>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</si>
  <si>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</si>
  <si>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</si>
  <si>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</si>
  <si>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</si>
  <si>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</si>
  <si>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</si>
  <si>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</si>
  <si>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</si>
  <si>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</si>
  <si>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</si>
  <si>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</si>
  <si>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</si>
  <si>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</si>
  <si>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</si>
  <si>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</si>
  <si>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</si>
  <si>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</si>
  <si>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</si>
  <si>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</si>
  <si>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</si>
  <si>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</si>
  <si>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</si>
  <si>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</si>
  <si>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</si>
  <si>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</si>
  <si>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</si>
  <si>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</si>
  <si>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</si>
  <si>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</si>
  <si>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</si>
  <si>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</si>
  <si>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</si>
  <si>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</si>
  <si>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</si>
  <si>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</si>
  <si>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</si>
  <si>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</si>
  <si>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</si>
  <si>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</si>
  <si>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</si>
  <si>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</si>
  <si>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</si>
  <si>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</si>
  <si>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</si>
  <si>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</si>
  <si>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</si>
  <si>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</si>
  <si>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</si>
  <si>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</si>
  <si>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</si>
  <si>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</si>
  <si>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</si>
  <si>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</si>
  <si>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</si>
  <si>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</si>
  <si>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</si>
  <si>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</si>
  <si>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</si>
  <si>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</si>
  <si>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</si>
  <si>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</si>
  <si>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</si>
  <si>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</si>
  <si>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</si>
  <si>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</si>
  <si>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</si>
  <si>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</si>
  <si>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</si>
  <si>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</si>
  <si>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</si>
  <si>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</si>
  <si>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</si>
  <si>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</si>
  <si>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</si>
  <si>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</si>
  <si>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</si>
  <si>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</si>
  <si>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</si>
  <si>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</si>
  <si>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</si>
  <si>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</si>
  <si>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</si>
  <si>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</si>
  <si>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</si>
  <si>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</si>
  <si>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</si>
  <si>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</si>
  <si>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</si>
  <si>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</si>
  <si>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</si>
  <si>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</si>
  <si>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</si>
  <si>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</si>
  <si>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</si>
  <si>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</si>
  <si>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</si>
  <si>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</si>
  <si>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</si>
  <si>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</si>
  <si>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</si>
  <si>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</si>
  <si>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</si>
  <si>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</si>
  <si>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</si>
  <si>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</si>
  <si>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</si>
  <si>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</si>
  <si>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</si>
  <si>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</si>
  <si>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</si>
  <si>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</si>
  <si>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</si>
  <si>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</si>
  <si>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</si>
  <si>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</si>
  <si>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</si>
  <si>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</si>
  <si>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</si>
  <si>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</si>
  <si>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</si>
  <si>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</si>
  <si>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</si>
  <si>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</si>
  <si>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</si>
  <si>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</si>
  <si>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</si>
  <si>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</si>
  <si>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</si>
  <si>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</si>
  <si>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</si>
  <si>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</si>
  <si>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</si>
  <si>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</si>
  <si>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</si>
  <si>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</si>
  <si>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</si>
  <si>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</si>
  <si>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</si>
  <si>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</si>
  <si>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</si>
  <si>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</si>
  <si>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</si>
  <si>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</si>
  <si>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</si>
  <si>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</si>
  <si>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</si>
  <si>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</si>
  <si>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</si>
  <si>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</si>
  <si>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</si>
  <si>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</si>
  <si>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</si>
  <si>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</si>
  <si>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</si>
  <si>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</si>
  <si>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</si>
  <si>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</si>
  <si>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</si>
  <si>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</si>
  <si>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</si>
  <si>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</si>
  <si>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</si>
  <si>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</si>
  <si>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</si>
  <si>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</si>
  <si>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</si>
  <si>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</si>
  <si>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</si>
  <si>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</si>
  <si>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</si>
  <si>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</si>
  <si>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</si>
  <si>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</si>
  <si>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</si>
  <si>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</si>
  <si>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</si>
  <si>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</si>
  <si>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</si>
  <si>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</si>
  <si>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</si>
  <si>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</si>
  <si>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</si>
  <si>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</si>
  <si>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</si>
  <si>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</si>
  <si>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</si>
  <si>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</si>
  <si>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</si>
  <si>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</si>
  <si>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</si>
  <si>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</si>
  <si>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</si>
  <si>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</si>
  <si>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</si>
  <si>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</si>
  <si>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</si>
  <si>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</si>
  <si>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</si>
  <si>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</si>
  <si>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</si>
  <si>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</si>
  <si>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</si>
  <si>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</si>
  <si>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</si>
  <si>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</si>
  <si>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</si>
  <si>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</si>
  <si>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</si>
  <si>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</si>
  <si>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</si>
  <si>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</si>
  <si>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</si>
  <si>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</si>
  <si>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</si>
  <si>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</si>
  <si>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</si>
  <si>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</si>
  <si>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</si>
  <si>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</si>
  <si>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</si>
  <si>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</si>
  <si>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</si>
  <si>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</si>
  <si>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</si>
  <si>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</si>
  <si>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</si>
  <si>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</si>
  <si>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</si>
  <si>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</si>
  <si>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</si>
  <si>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</si>
  <si>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</si>
  <si>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</si>
  <si>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</si>
  <si>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</si>
  <si>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</si>
  <si>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</si>
  <si>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</si>
  <si>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</si>
  <si>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</si>
  <si>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</si>
  <si>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</si>
  <si>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</si>
  <si>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</si>
  <si>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</si>
  <si>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</si>
  <si>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</si>
  <si>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</si>
  <si>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</si>
  <si>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</si>
  <si>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</si>
  <si>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</si>
  <si>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</si>
  <si>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</si>
  <si>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</si>
  <si>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</si>
  <si>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</si>
  <si>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</si>
  <si>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</si>
  <si>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</si>
  <si>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</si>
  <si>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</si>
  <si>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</si>
  <si>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</si>
  <si>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</si>
  <si>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</si>
  <si>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</si>
  <si>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</si>
  <si>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</si>
  <si>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</si>
  <si>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</si>
  <si>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</si>
  <si>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</si>
  <si>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</si>
  <si>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</si>
  <si>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</si>
  <si>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</si>
  <si>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</si>
  <si>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</si>
  <si>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</si>
  <si>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</si>
  <si>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</si>
  <si>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</si>
  <si>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</si>
  <si>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</si>
  <si>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</si>
  <si>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</si>
  <si>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</si>
  <si>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</si>
  <si>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</si>
  <si>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</si>
  <si>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</si>
  <si>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</si>
  <si>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</si>
  <si>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</si>
  <si>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</si>
  <si>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</si>
  <si>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</si>
  <si>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</si>
  <si>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</si>
  <si>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</si>
  <si>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</si>
  <si>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</si>
  <si>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</si>
  <si>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</si>
  <si>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</si>
  <si>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</si>
  <si>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</si>
  <si>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</si>
  <si>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</si>
  <si>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</si>
  <si>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</si>
  <si>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</si>
  <si>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</si>
  <si>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</si>
  <si>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</si>
  <si>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</si>
  <si>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</si>
  <si>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</si>
  <si>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</si>
  <si>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</si>
  <si>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</si>
  <si>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</si>
  <si>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</si>
  <si>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</si>
  <si>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</si>
  <si>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</si>
  <si>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</si>
  <si>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</si>
  <si>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</si>
  <si>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</si>
  <si>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</si>
  <si>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</si>
  <si>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</si>
  <si>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</si>
  <si>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</si>
  <si>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</si>
  <si>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</si>
  <si>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</si>
  <si>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</si>
  <si>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</si>
  <si>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</si>
  <si>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</si>
  <si>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</si>
  <si>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</si>
  <si>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</si>
  <si>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</si>
  <si>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</si>
  <si>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</si>
  <si>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</si>
  <si>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</si>
  <si>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</si>
  <si>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</si>
  <si>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</si>
  <si>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</si>
  <si>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</si>
  <si>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</si>
  <si>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</si>
  <si>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</si>
  <si>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</si>
  <si>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</si>
  <si>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</si>
  <si>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</si>
  <si>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</si>
  <si>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</si>
  <si>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</si>
  <si>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</si>
  <si>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</si>
  <si>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</si>
  <si>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</si>
  <si>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</si>
  <si>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</si>
  <si>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</si>
  <si>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</si>
  <si>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</si>
  <si>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</si>
  <si>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</si>
  <si>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</si>
  <si>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</si>
  <si>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</si>
  <si>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</si>
  <si>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</si>
  <si>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</si>
  <si>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</si>
  <si>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</si>
  <si>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</si>
  <si>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</si>
  <si>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</si>
  <si>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</si>
  <si>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</si>
  <si>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</si>
  <si>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</si>
  <si>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</si>
  <si>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</si>
  <si>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</si>
  <si>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</si>
  <si>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</si>
  <si>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</si>
  <si>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</si>
  <si>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</si>
  <si>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</si>
  <si>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</si>
  <si>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</si>
  <si>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</si>
  <si>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</si>
  <si>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</si>
  <si>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</si>
  <si>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</si>
  <si>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</si>
  <si>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</si>
  <si>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</si>
  <si>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</si>
  <si>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</si>
  <si>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</si>
  <si>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</si>
  <si>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</si>
  <si>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</si>
  <si>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</si>
  <si>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</si>
  <si>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</si>
  <si>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</si>
  <si>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</si>
  <si>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</si>
  <si>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</si>
  <si>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</si>
  <si>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</si>
  <si>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</si>
  <si>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</si>
  <si>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</si>
  <si>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</si>
  <si>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</si>
  <si>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</si>
  <si>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</si>
  <si>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</si>
  <si>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</si>
  <si>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</si>
  <si>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</si>
  <si>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</si>
  <si>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</si>
  <si>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</si>
  <si>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</si>
  <si>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</si>
  <si>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</si>
  <si>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</si>
  <si>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</si>
  <si>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</si>
  <si>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</si>
  <si>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</si>
  <si>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</si>
  <si>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</si>
  <si>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</si>
  <si>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</si>
  <si>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</si>
  <si>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</si>
  <si>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</si>
  <si>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</si>
  <si>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</si>
  <si>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</si>
  <si>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</si>
  <si>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</si>
  <si>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</si>
  <si>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</si>
  <si>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</si>
  <si>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</si>
  <si>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</si>
  <si>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</si>
  <si>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</si>
  <si>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</si>
  <si>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</si>
  <si>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</si>
  <si>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</si>
  <si>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</si>
  <si>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</si>
  <si>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</si>
  <si>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</si>
  <si>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</si>
  <si>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</si>
  <si>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</si>
  <si>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</si>
  <si>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</si>
  <si>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</si>
  <si>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</si>
  <si>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</si>
  <si>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</si>
  <si>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</si>
  <si>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</si>
  <si>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</si>
  <si>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</si>
  <si>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</si>
  <si>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</si>
  <si>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</si>
  <si>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</si>
  <si>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</si>
  <si>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</si>
  <si>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</si>
  <si>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</si>
  <si>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</si>
  <si>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</si>
  <si>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</si>
  <si>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</si>
  <si>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</si>
  <si>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</si>
  <si>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</si>
  <si>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</si>
  <si>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</si>
  <si>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</si>
  <si>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</si>
  <si>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</si>
  <si>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</si>
  <si>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</si>
  <si>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</si>
  <si>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</si>
  <si>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</si>
  <si>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</si>
  <si>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</si>
  <si>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</si>
  <si>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</si>
  <si>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</si>
  <si>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</si>
  <si>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</si>
  <si>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</si>
  <si>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</si>
  <si>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</si>
  <si>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</si>
  <si>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</si>
  <si>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</si>
  <si>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</si>
  <si>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</si>
  <si>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</si>
  <si>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</si>
  <si>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</si>
  <si>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</si>
  <si>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</si>
  <si>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</si>
  <si>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</si>
  <si>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</si>
  <si>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</si>
  <si>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</si>
  <si>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</si>
  <si>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</si>
  <si>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</si>
  <si>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</si>
  <si>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</si>
  <si>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</si>
  <si>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</si>
  <si>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</si>
  <si>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</si>
  <si>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</si>
  <si>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</si>
  <si>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</si>
  <si>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</si>
  <si>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</si>
  <si>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</si>
  <si>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</si>
  <si>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</si>
  <si>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</si>
  <si>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</si>
  <si>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</si>
  <si>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</si>
  <si>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</si>
  <si>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</si>
  <si>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</si>
  <si>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</si>
  <si>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</si>
  <si>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</si>
  <si>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</si>
  <si>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</si>
  <si>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</si>
  <si>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</si>
  <si>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</si>
  <si>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</si>
  <si>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</si>
  <si>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</si>
  <si>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</si>
  <si>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</si>
  <si>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</si>
  <si>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</si>
  <si>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</si>
  <si>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</si>
  <si>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</si>
  <si>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</si>
  <si>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</si>
  <si>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</si>
  <si>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</si>
  <si>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</si>
  <si>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</si>
  <si>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</si>
  <si>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</si>
  <si>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</si>
  <si>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</si>
  <si>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</si>
  <si>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</si>
  <si>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</si>
  <si>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</si>
  <si>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</si>
  <si>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</si>
  <si>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</si>
  <si>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</si>
  <si>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</si>
  <si>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</si>
  <si>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</si>
  <si>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</si>
  <si>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</si>
  <si>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</si>
  <si>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</si>
  <si>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</si>
  <si>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</si>
  <si>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</si>
  <si>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</si>
  <si>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</si>
  <si>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</si>
  <si>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</si>
  <si>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</si>
  <si>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</si>
  <si>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</si>
  <si>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</si>
  <si>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</si>
  <si>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</si>
  <si>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</si>
  <si>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</si>
  <si>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</si>
  <si>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</si>
  <si>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</si>
  <si>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</si>
  <si>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</si>
  <si>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</si>
  <si>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</si>
  <si>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</si>
  <si>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</si>
  <si>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</si>
  <si>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</si>
  <si>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</si>
  <si>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</si>
  <si>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</si>
  <si>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</si>
  <si>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</si>
  <si>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</si>
  <si>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</si>
  <si>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</si>
  <si>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</si>
  <si>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</si>
  <si>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</si>
  <si>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</si>
  <si>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</si>
  <si>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</si>
  <si>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</si>
  <si>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</si>
  <si>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</si>
  <si>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</si>
  <si>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</si>
  <si>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</si>
  <si>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</si>
  <si>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</si>
  <si>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</si>
  <si>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</si>
  <si>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</si>
  <si>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</si>
  <si>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</si>
  <si>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</si>
  <si>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</si>
  <si>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</si>
  <si>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</si>
  <si>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</si>
  <si>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</si>
  <si>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</si>
  <si>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</si>
  <si>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</si>
  <si>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</si>
  <si>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</si>
  <si>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</si>
  <si>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</si>
  <si>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</si>
  <si>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</si>
  <si>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</si>
  <si>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</si>
  <si>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</si>
  <si>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</si>
  <si>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</si>
  <si>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</si>
  <si>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</si>
  <si>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</si>
  <si>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</si>
  <si>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</si>
  <si>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</si>
  <si>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</si>
  <si>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</si>
  <si>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</si>
  <si>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</si>
  <si>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</si>
  <si>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</si>
  <si>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</si>
  <si>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</si>
  <si>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</si>
  <si>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</si>
  <si>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</si>
  <si>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</si>
  <si>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</si>
  <si>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</si>
  <si>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</si>
  <si>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</si>
  <si>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</si>
  <si>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</si>
  <si>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</si>
  <si>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</si>
  <si>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</si>
  <si>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</si>
  <si>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</si>
  <si>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</si>
  <si>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</si>
  <si>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</si>
  <si>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</si>
  <si>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</si>
  <si>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</si>
  <si>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</si>
  <si>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</si>
  <si>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</si>
  <si>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</si>
  <si>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</si>
  <si>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</si>
  <si>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</si>
  <si>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</si>
  <si>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</si>
  <si>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</si>
  <si>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</si>
  <si>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</si>
  <si>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</si>
  <si>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</si>
  <si>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</si>
  <si>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</si>
  <si>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</si>
  <si>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</si>
  <si>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</si>
  <si>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</si>
  <si>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</si>
  <si>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</si>
  <si>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</si>
  <si>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</si>
  <si>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</si>
  <si>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</si>
  <si>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</si>
  <si>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</si>
  <si>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</si>
  <si>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</si>
  <si>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</si>
  <si>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</si>
  <si>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</si>
  <si>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</si>
  <si>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</si>
  <si>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</si>
  <si>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</si>
  <si>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</si>
  <si>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</si>
  <si>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</si>
  <si>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</si>
  <si>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</si>
  <si>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</si>
  <si>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</si>
  <si>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</si>
  <si>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</si>
  <si>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</si>
  <si>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</si>
  <si>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</si>
  <si>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</si>
  <si>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</si>
  <si>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</si>
  <si>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</si>
  <si>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</si>
  <si>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</si>
  <si>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</si>
  <si>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</si>
  <si>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</si>
  <si>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</si>
  <si>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</si>
  <si>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</si>
  <si>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</si>
  <si>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</si>
  <si>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</si>
  <si>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</si>
  <si>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</si>
  <si>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</si>
  <si>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</si>
  <si>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</si>
  <si>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</si>
  <si>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</si>
  <si>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</si>
  <si>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</si>
  <si>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</si>
  <si>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</si>
  <si>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</si>
  <si>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</si>
  <si>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</si>
  <si>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</si>
  <si>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</si>
  <si>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</si>
  <si>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</si>
  <si>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</si>
  <si>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</si>
  <si>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</si>
  <si>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</si>
  <si>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</si>
  <si>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</si>
  <si>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</si>
  <si>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</si>
  <si>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</si>
  <si>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</si>
  <si>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</si>
  <si>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</si>
  <si>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</si>
  <si>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</si>
  <si>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</si>
  <si>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</si>
  <si>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</si>
  <si>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</si>
  <si>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</si>
  <si>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</si>
  <si>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</si>
  <si>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</si>
  <si>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</si>
  <si>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</si>
  <si>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</si>
  <si>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</si>
  <si>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</si>
  <si>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</si>
  <si>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</si>
  <si>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</si>
  <si>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</si>
  <si>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</si>
  <si>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</si>
  <si>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</si>
  <si>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</si>
  <si>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</si>
  <si>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</si>
  <si>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</si>
  <si>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</si>
  <si>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</si>
  <si>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</si>
  <si>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</si>
  <si>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</si>
  <si>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</si>
  <si>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</si>
  <si>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</si>
  <si>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</si>
  <si>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</si>
  <si>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</si>
  <si>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</si>
  <si>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</si>
  <si>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</si>
  <si>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</si>
  <si>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</si>
  <si>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</si>
  <si>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</si>
  <si>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</si>
  <si>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</si>
  <si>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</si>
  <si>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</si>
  <si>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</si>
  <si>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</si>
  <si>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</si>
  <si>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</si>
  <si>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</si>
  <si>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</si>
  <si>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</si>
  <si>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</si>
  <si>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</si>
  <si>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</si>
  <si>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</si>
  <si>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</si>
  <si>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</si>
  <si>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</si>
  <si>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</si>
  <si>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</si>
  <si>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</si>
  <si>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</si>
  <si>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</si>
  <si>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</si>
  <si>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</si>
  <si>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</si>
  <si>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</si>
  <si>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</si>
  <si>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</si>
  <si>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</si>
  <si>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</si>
  <si>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</si>
  <si>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</si>
  <si>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</si>
  <si>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</si>
  <si>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</si>
  <si>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</si>
  <si>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</si>
  <si>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</si>
  <si>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</si>
  <si>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</si>
  <si>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</si>
  <si>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</si>
  <si>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</si>
  <si>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</si>
  <si>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</si>
  <si>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</si>
  <si>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</si>
  <si>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</si>
  <si>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</si>
  <si>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</si>
  <si>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</si>
  <si>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</si>
  <si>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</si>
  <si>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</si>
  <si>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</si>
  <si>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</si>
  <si>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</si>
  <si>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</si>
  <si>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</si>
  <si>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</si>
  <si>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</si>
  <si>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</si>
  <si>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</si>
  <si>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</si>
  <si>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</si>
  <si>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</si>
  <si>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</si>
  <si>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</si>
  <si>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</si>
  <si>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</si>
  <si>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</si>
  <si>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</si>
  <si>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</si>
  <si>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</si>
  <si>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</si>
  <si>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</si>
  <si>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</si>
  <si>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</si>
  <si>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</si>
  <si>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</si>
  <si>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</si>
  <si>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</si>
  <si>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</si>
  <si>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</si>
  <si>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</si>
  <si>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</si>
  <si>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</si>
  <si>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</si>
  <si>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</si>
  <si>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</si>
  <si>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</si>
  <si>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</si>
  <si>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</si>
  <si>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</si>
  <si>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</si>
  <si>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</si>
  <si>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</si>
  <si>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</si>
  <si>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</si>
  <si>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</si>
  <si>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</si>
  <si>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</si>
  <si>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</si>
  <si>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</si>
  <si>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</si>
  <si>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</si>
  <si>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</si>
  <si>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</si>
  <si>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</si>
  <si>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</si>
  <si>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</si>
  <si>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</si>
  <si>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</si>
  <si>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</si>
  <si>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</si>
  <si>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</si>
  <si>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</si>
  <si>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</si>
  <si>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</si>
  <si>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</si>
  <si>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</si>
  <si>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</si>
  <si>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</si>
  <si>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</si>
  <si>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</si>
  <si>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</si>
  <si>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</si>
  <si>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</si>
  <si>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</si>
  <si>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</si>
  <si>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</si>
  <si>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</si>
  <si>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</si>
  <si>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</si>
  <si>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</si>
  <si>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</si>
  <si>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</si>
  <si>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</si>
  <si>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</si>
  <si>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</si>
  <si>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</si>
  <si>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</si>
  <si>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</si>
  <si>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</si>
  <si>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</si>
  <si>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</si>
  <si>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</si>
  <si>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</si>
  <si>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</si>
  <si>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</si>
  <si>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</si>
  <si>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</si>
  <si>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</si>
  <si>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</si>
  <si>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</si>
  <si>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</si>
  <si>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</si>
  <si>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</si>
  <si>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</si>
  <si>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</si>
  <si>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</si>
  <si>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</si>
  <si>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</si>
  <si>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</si>
  <si>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</si>
  <si>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</si>
  <si>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</si>
  <si>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</si>
  <si>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</si>
  <si>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</si>
  <si>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</si>
  <si>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</si>
  <si>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</si>
  <si>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</si>
  <si>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</si>
  <si>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</si>
  <si>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</si>
  <si>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</si>
  <si>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</si>
  <si>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</si>
  <si>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</si>
  <si>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</si>
  <si>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</si>
  <si>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</si>
  <si>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</si>
  <si>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</si>
  <si>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</si>
  <si>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</si>
  <si>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</si>
  <si>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</si>
  <si>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</si>
  <si>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</si>
  <si>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</si>
  <si>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</si>
  <si>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</si>
  <si>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</si>
  <si>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</si>
  <si>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</si>
  <si>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</si>
  <si>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</si>
  <si>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</si>
  <si>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</si>
  <si>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</si>
  <si>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</si>
  <si>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</si>
  <si>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</si>
  <si>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</si>
  <si>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</si>
  <si>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</si>
  <si>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</si>
  <si>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</si>
  <si>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</si>
  <si>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</si>
  <si>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</si>
  <si>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</si>
  <si>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</si>
  <si>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</si>
  <si>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</si>
  <si>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</si>
  <si>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</si>
  <si>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</si>
  <si>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</si>
  <si>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</si>
  <si>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</si>
  <si>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</si>
  <si>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</si>
  <si>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</si>
  <si>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</si>
  <si>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</si>
  <si>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</si>
  <si>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</si>
  <si>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</si>
  <si>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</si>
  <si>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</si>
  <si>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</si>
  <si>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</si>
  <si>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</si>
  <si>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</si>
  <si>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</si>
  <si>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</si>
  <si>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</si>
  <si>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</si>
  <si>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</si>
  <si>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</si>
  <si>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</si>
  <si>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</si>
  <si>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</si>
  <si>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</si>
  <si>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</si>
  <si>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</si>
  <si>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</si>
  <si>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</si>
  <si>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</si>
  <si>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</si>
  <si>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</si>
  <si>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</si>
  <si>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</si>
  <si>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</si>
  <si>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</si>
  <si>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</si>
  <si>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</si>
  <si>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</si>
  <si>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</si>
  <si>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</si>
  <si>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</si>
  <si>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</si>
  <si>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</si>
  <si>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</si>
  <si>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</si>
  <si>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</si>
  <si>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</si>
  <si>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</si>
  <si>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</si>
  <si>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</si>
  <si>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</si>
  <si>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</si>
  <si>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</si>
  <si>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</si>
  <si>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</si>
  <si>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</si>
  <si>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</si>
  <si>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</si>
  <si>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</si>
  <si>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</si>
  <si>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</si>
  <si>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</si>
  <si>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</si>
  <si>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</si>
  <si>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</si>
  <si>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</si>
  <si>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</si>
  <si>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</si>
  <si>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</si>
  <si>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</si>
  <si>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</si>
  <si>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</si>
  <si>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</si>
  <si>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</si>
  <si>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</si>
  <si>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</si>
  <si>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</si>
  <si>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</si>
  <si>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</si>
  <si>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</si>
  <si>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</si>
  <si>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</si>
  <si>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</si>
  <si>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</si>
  <si>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</si>
  <si>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</si>
  <si>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</si>
  <si>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</si>
  <si>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</si>
  <si>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</si>
  <si>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</si>
  <si>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</si>
  <si>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</si>
  <si>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</si>
  <si>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</si>
  <si>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</si>
  <si>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</si>
  <si>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</si>
  <si>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</si>
  <si>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</si>
  <si>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</si>
  <si>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</si>
  <si>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</si>
  <si>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</si>
  <si>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</si>
  <si>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</si>
  <si>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</si>
  <si>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</si>
  <si>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</si>
  <si>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</si>
  <si>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</si>
  <si>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</si>
  <si>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</si>
  <si>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</si>
  <si>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</si>
  <si>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</si>
  <si>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</si>
  <si>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</si>
  <si>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</si>
  <si>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</si>
  <si>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</si>
  <si>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</si>
  <si>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</si>
  <si>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</si>
  <si>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</si>
  <si>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</si>
  <si>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</si>
  <si>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</si>
  <si>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</si>
  <si>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</si>
  <si>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</si>
  <si>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</si>
  <si>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</si>
  <si>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</si>
  <si>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</si>
  <si>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</si>
  <si>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</si>
  <si>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</si>
  <si>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</si>
  <si>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</si>
  <si>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</si>
  <si>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</si>
  <si>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</si>
  <si>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</si>
  <si>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</si>
  <si>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</si>
  <si>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</si>
  <si>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</si>
  <si>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</si>
  <si>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</si>
  <si>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</si>
  <si>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</si>
  <si>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</si>
  <si>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</si>
  <si>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</si>
  <si>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</si>
  <si>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</si>
  <si>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</si>
  <si>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</si>
  <si>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</si>
  <si>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</si>
  <si>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</si>
  <si>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</si>
  <si>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</si>
  <si>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</si>
  <si>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</si>
  <si>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</si>
  <si>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</si>
  <si>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</si>
  <si>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</si>
  <si>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</si>
  <si>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</si>
  <si>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</si>
  <si>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</si>
  <si>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</si>
  <si>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</si>
  <si>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</si>
  <si>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</si>
  <si>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</si>
  <si>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</si>
  <si>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</si>
  <si>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</si>
  <si>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</si>
  <si>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</si>
  <si>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</si>
  <si>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</si>
  <si>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</si>
  <si>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</si>
  <si>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</si>
  <si>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</si>
  <si>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</si>
  <si>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</si>
  <si>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</si>
  <si>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</si>
  <si>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</si>
  <si>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</si>
  <si>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</si>
  <si>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</si>
  <si>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</si>
  <si>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</si>
  <si>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</si>
  <si>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</si>
  <si>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</si>
  <si>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</si>
  <si>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</si>
  <si>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</si>
  <si>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</si>
  <si>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</si>
  <si>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</si>
  <si>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</si>
  <si>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</si>
  <si>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</si>
  <si>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</si>
  <si>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</si>
  <si>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</si>
  <si>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</si>
  <si>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</si>
  <si>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</si>
  <si>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</si>
  <si>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</si>
  <si>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</si>
  <si>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</si>
  <si>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</si>
  <si>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</si>
  <si>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</si>
  <si>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</si>
  <si>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</si>
  <si>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</si>
  <si>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</si>
  <si>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</si>
  <si>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</si>
  <si>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</si>
  <si>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</si>
  <si>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</si>
  <si>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</si>
  <si>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</si>
  <si>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</si>
  <si>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</si>
  <si>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</si>
  <si>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</si>
  <si>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</si>
  <si>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</si>
  <si>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</si>
  <si>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</si>
  <si>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</si>
  <si>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</si>
  <si>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</si>
  <si>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</si>
  <si>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</si>
  <si>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</si>
  <si>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</si>
  <si>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</si>
  <si>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</si>
  <si>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</si>
  <si>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</si>
  <si>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</si>
  <si>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</si>
  <si>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</si>
  <si>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</si>
  <si>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</si>
  <si>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</si>
  <si>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</si>
  <si>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</si>
  <si>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</si>
  <si>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</si>
  <si>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</si>
  <si>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</si>
  <si>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</si>
  <si>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</si>
  <si>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</si>
  <si>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</si>
  <si>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</si>
  <si>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</si>
  <si>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</si>
  <si>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</si>
  <si>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</si>
  <si>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</si>
  <si>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</si>
  <si>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</si>
  <si>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</si>
  <si>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</si>
  <si>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</si>
  <si>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</si>
  <si>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</si>
  <si>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</si>
  <si>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</si>
  <si>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</si>
  <si>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</si>
  <si>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</si>
  <si>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</si>
  <si>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</si>
  <si>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</si>
  <si>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</si>
  <si>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</si>
  <si>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</si>
  <si>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</si>
  <si>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</si>
  <si>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</si>
  <si>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</si>
  <si>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</si>
  <si>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</si>
  <si>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</si>
  <si>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</si>
  <si>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</si>
  <si>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</si>
  <si>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</si>
  <si>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</si>
  <si>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</si>
  <si>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</si>
  <si>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</si>
  <si>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</si>
  <si>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</si>
  <si>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</si>
  <si>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</si>
  <si>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</si>
  <si>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</si>
  <si>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</si>
  <si>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</si>
  <si>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</si>
  <si>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</si>
  <si>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</si>
  <si>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</si>
  <si>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</si>
  <si>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</si>
  <si>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</si>
  <si>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</si>
  <si>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</si>
  <si>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</si>
  <si>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</si>
  <si>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</si>
  <si>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</si>
  <si>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</si>
  <si>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</si>
  <si>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</si>
  <si>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</si>
  <si>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</si>
  <si>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</si>
  <si>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</si>
  <si>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</si>
  <si>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</si>
  <si>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</si>
  <si>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</si>
  <si>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</si>
  <si>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</si>
  <si>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</si>
  <si>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</si>
  <si>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</si>
  <si>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</si>
  <si>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</si>
  <si>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</si>
  <si>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</si>
  <si>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</si>
  <si>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</si>
  <si>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</si>
  <si>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</si>
  <si>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</si>
  <si>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</si>
  <si>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</si>
  <si>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</si>
  <si>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</si>
  <si>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</si>
  <si>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</si>
  <si>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</si>
  <si>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</si>
  <si>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</si>
  <si>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</si>
  <si>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</si>
  <si>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</si>
  <si>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</si>
  <si>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</si>
  <si>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</si>
  <si>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</si>
  <si>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</si>
  <si>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</si>
  <si>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</si>
  <si>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</si>
  <si>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</si>
  <si>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</si>
  <si>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</si>
  <si>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</si>
  <si>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</si>
  <si>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</si>
  <si>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</si>
  <si>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</si>
  <si>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</si>
  <si>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</si>
  <si>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</si>
  <si>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</si>
  <si>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</si>
  <si>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</si>
  <si>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</si>
  <si>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</si>
  <si>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</si>
  <si>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</si>
  <si>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</si>
  <si>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</si>
  <si>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</si>
  <si>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</si>
  <si>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</si>
  <si>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</si>
  <si>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</si>
  <si>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</si>
  <si>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</si>
  <si>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</si>
  <si>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</si>
  <si>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</si>
  <si>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</si>
  <si>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</si>
  <si>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</si>
  <si>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</si>
  <si>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</si>
  <si>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</si>
  <si>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</si>
  <si>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</si>
  <si>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</si>
  <si>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</si>
  <si>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</si>
  <si>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</si>
  <si>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</si>
  <si>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</si>
  <si>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</si>
  <si>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</si>
  <si>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</si>
  <si>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</si>
  <si>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</si>
  <si>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</si>
  <si>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</si>
  <si>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</si>
  <si>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</si>
  <si>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</si>
  <si>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</si>
  <si>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</si>
  <si>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</si>
  <si>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</si>
  <si>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</si>
  <si>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</si>
  <si>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</si>
  <si>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</si>
  <si>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</si>
  <si>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</si>
  <si>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</si>
  <si>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</si>
  <si>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</si>
  <si>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</si>
  <si>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</si>
  <si>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</si>
  <si>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</si>
  <si>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</si>
  <si>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</si>
  <si>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</si>
  <si>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</si>
  <si>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</si>
  <si>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</si>
  <si>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</si>
  <si>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</si>
  <si>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</si>
  <si>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</si>
  <si>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</si>
  <si>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</si>
  <si>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</si>
  <si>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</si>
  <si>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</si>
  <si>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</si>
  <si>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</si>
  <si>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</si>
  <si>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</si>
  <si>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</si>
  <si>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</si>
  <si>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</si>
  <si>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</si>
  <si>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</si>
  <si>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</si>
  <si>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</si>
  <si>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</si>
  <si>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</si>
  <si>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</si>
  <si>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</si>
  <si>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</si>
  <si>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</si>
  <si>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</si>
  <si>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</si>
  <si>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</si>
  <si>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</si>
  <si>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</si>
  <si>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</si>
  <si>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</si>
  <si>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</si>
  <si>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</si>
  <si>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</si>
  <si>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</si>
  <si>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</si>
  <si>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</si>
  <si>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</si>
  <si>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</si>
  <si>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</si>
  <si>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</si>
  <si>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</si>
  <si>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</si>
  <si>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</si>
  <si>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</si>
  <si>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</si>
  <si>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</si>
  <si>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</si>
  <si>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</si>
  <si>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</si>
  <si>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</si>
  <si>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</si>
  <si>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</si>
  <si>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</si>
  <si>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</si>
  <si>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</si>
  <si>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</si>
  <si>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</si>
  <si>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</si>
  <si>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</si>
  <si>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</si>
  <si>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</si>
  <si>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</si>
  <si>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</si>
  <si>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</si>
  <si>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</si>
  <si>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</si>
  <si>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</si>
  <si>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</si>
  <si>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</si>
  <si>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</si>
  <si>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</si>
  <si>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</si>
  <si>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</si>
  <si>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</si>
  <si>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</si>
  <si>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</si>
  <si>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</si>
  <si>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</si>
  <si>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</si>
  <si>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</si>
  <si>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</si>
  <si>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</si>
  <si>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</si>
  <si>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</si>
  <si>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</si>
  <si>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</si>
  <si>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</si>
  <si>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</si>
  <si>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</si>
  <si>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</si>
  <si>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</si>
  <si>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</si>
  <si>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</si>
  <si>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</si>
  <si>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</si>
  <si>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</si>
  <si>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</si>
  <si>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</si>
  <si>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</si>
  <si>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</si>
  <si>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</si>
  <si>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</si>
  <si>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</si>
  <si>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</si>
  <si>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</si>
  <si>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</si>
  <si>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</si>
  <si>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</si>
  <si>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</si>
  <si>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</si>
  <si>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</si>
  <si>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</si>
  <si>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</si>
  <si>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</si>
  <si>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</si>
  <si>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</si>
  <si>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</si>
  <si>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</si>
  <si>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</si>
  <si>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</si>
  <si>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</si>
  <si>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</si>
  <si>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</si>
  <si>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</si>
  <si>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</si>
  <si>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</si>
  <si>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</si>
  <si>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</si>
  <si>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</si>
  <si>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</si>
  <si>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</si>
  <si>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</si>
  <si>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</si>
  <si>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</si>
  <si>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</si>
  <si>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</si>
  <si>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</si>
  <si>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</si>
  <si>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</si>
  <si>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</si>
  <si>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</si>
  <si>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</si>
  <si>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</si>
  <si>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</si>
  <si>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</si>
  <si>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</si>
  <si>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</si>
  <si>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</si>
  <si>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</si>
  <si>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</si>
  <si>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</si>
  <si>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</si>
  <si>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</si>
  <si>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</si>
  <si>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</si>
  <si>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</si>
  <si>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</si>
  <si>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</si>
  <si>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</si>
  <si>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</si>
  <si>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</si>
  <si>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</si>
  <si>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</si>
  <si>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</si>
  <si>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</si>
  <si>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</si>
  <si>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</si>
  <si>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</si>
  <si>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</si>
  <si>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</si>
  <si>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</si>
  <si>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</si>
  <si>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</si>
  <si>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</si>
  <si>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</si>
  <si>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</si>
  <si>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</si>
  <si>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</si>
  <si>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</si>
  <si>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</si>
  <si>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</si>
  <si>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</si>
  <si>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</si>
  <si>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</si>
  <si>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</si>
  <si>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</si>
  <si>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</si>
  <si>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</si>
  <si>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</si>
  <si>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</si>
  <si>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</si>
  <si>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</si>
  <si>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</si>
  <si>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</si>
  <si>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</si>
  <si>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</si>
  <si>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</si>
  <si>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</si>
  <si>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</si>
  <si>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</si>
  <si>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</si>
  <si>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</si>
  <si>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</si>
  <si>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</si>
  <si>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</si>
  <si>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</si>
  <si>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</si>
  <si>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</si>
  <si>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</si>
  <si>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</si>
  <si>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</si>
  <si>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</si>
  <si>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</si>
  <si>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</si>
  <si>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</si>
  <si>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</si>
  <si>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</si>
  <si>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</si>
  <si>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</si>
  <si>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</si>
  <si>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</si>
  <si>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</si>
  <si>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</si>
  <si>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</si>
  <si>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</si>
  <si>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</si>
  <si>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</si>
  <si>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</si>
  <si>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</si>
  <si>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</si>
  <si>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</si>
  <si>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</si>
  <si>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</si>
  <si>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</si>
  <si>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</si>
  <si>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</si>
  <si>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</si>
  <si>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</si>
  <si>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</si>
  <si>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</si>
  <si>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</si>
  <si>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</si>
  <si>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</si>
  <si>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</si>
  <si>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</si>
  <si>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</si>
  <si>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</si>
  <si>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</si>
  <si>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</si>
  <si>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</si>
  <si>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</si>
  <si>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</si>
  <si>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</si>
  <si>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</si>
  <si>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</si>
  <si>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</si>
  <si>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</si>
  <si>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</si>
  <si>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</si>
  <si>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</si>
  <si>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</si>
  <si>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</si>
  <si>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</si>
  <si>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</si>
  <si>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</si>
  <si>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</si>
  <si>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</si>
  <si>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</si>
  <si>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</si>
  <si>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</si>
  <si>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</si>
  <si>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</si>
  <si>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</si>
  <si>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</si>
  <si>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</si>
  <si>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</si>
  <si>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</si>
  <si>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</si>
  <si>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</si>
  <si>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</si>
  <si>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</si>
  <si>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</si>
  <si>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</si>
  <si>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</si>
  <si>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</si>
  <si>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</si>
  <si>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</si>
  <si>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</si>
  <si>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</si>
  <si>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</si>
  <si>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</si>
  <si>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</si>
  <si>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</si>
  <si>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</si>
  <si>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</si>
  <si>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</si>
  <si>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</si>
  <si>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</si>
  <si>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</si>
  <si>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</si>
  <si>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</si>
  <si>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</si>
  <si>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</si>
  <si>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</si>
  <si>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</si>
  <si>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</si>
  <si>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</si>
  <si>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</si>
  <si>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</si>
  <si>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</si>
  <si>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</si>
  <si>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</si>
  <si>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</si>
  <si>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</si>
  <si>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</si>
  <si>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</si>
  <si>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</si>
  <si>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</si>
  <si>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</si>
  <si>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</si>
  <si>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</si>
  <si>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</si>
  <si>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</si>
  <si>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</si>
  <si>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</si>
  <si>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</si>
  <si>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</si>
  <si>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</si>
  <si>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</si>
  <si>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</si>
  <si>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</si>
  <si>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</si>
  <si>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</si>
  <si>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</si>
  <si>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</si>
  <si>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</si>
  <si>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</si>
  <si>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</si>
  <si>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</si>
  <si>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</si>
  <si>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</si>
  <si>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</si>
  <si>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</si>
  <si>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</si>
  <si>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</si>
  <si>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</si>
  <si>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</si>
  <si>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</si>
  <si>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</si>
  <si>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</si>
  <si>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</si>
  <si>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</si>
  <si>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</si>
  <si>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</si>
  <si>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</si>
  <si>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</si>
  <si>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</si>
  <si>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</si>
  <si>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</si>
  <si>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</si>
  <si>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</si>
  <si>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</si>
  <si>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</si>
  <si>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</si>
  <si>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</si>
  <si>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</si>
  <si>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</si>
  <si>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</si>
  <si>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</si>
  <si>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</si>
  <si>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</si>
  <si>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</si>
  <si>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</si>
  <si>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</si>
  <si>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</si>
  <si>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</si>
  <si>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</si>
  <si>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</si>
  <si>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</si>
  <si>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</si>
  <si>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</si>
  <si>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</si>
  <si>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</si>
  <si>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</si>
  <si>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</si>
  <si>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</si>
  <si>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</si>
  <si>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</si>
  <si>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</si>
  <si>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</si>
  <si>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</si>
  <si>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</si>
  <si>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</si>
  <si>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</si>
  <si>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</si>
  <si>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</si>
  <si>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</si>
  <si>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</si>
  <si>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</si>
  <si>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</si>
  <si>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</si>
  <si>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</si>
  <si>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</si>
  <si>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</si>
  <si>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</si>
  <si>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</si>
  <si>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</si>
  <si>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</si>
  <si>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</si>
  <si>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</si>
  <si>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</si>
  <si>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</si>
  <si>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</si>
  <si>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</si>
  <si>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</si>
  <si>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</si>
  <si>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</si>
  <si>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</si>
  <si>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</si>
  <si>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</si>
  <si>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</si>
  <si>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</si>
  <si>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</si>
  <si>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</si>
  <si>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</si>
  <si>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</si>
  <si>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</si>
  <si>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</si>
  <si>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</si>
  <si>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</si>
  <si>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</si>
  <si>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</si>
  <si>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</si>
  <si>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</si>
  <si>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</si>
  <si>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</si>
  <si>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</si>
  <si>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</si>
  <si>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</si>
  <si>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</si>
  <si>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</si>
  <si>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</si>
  <si>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</si>
  <si>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</si>
  <si>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</si>
  <si>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</si>
  <si>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</si>
  <si>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</si>
  <si>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</si>
  <si>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</si>
  <si>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</si>
  <si>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</si>
  <si>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</si>
  <si>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</si>
  <si>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</si>
  <si>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</si>
  <si>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</si>
  <si>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</si>
  <si>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</si>
  <si>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</si>
  <si>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</si>
  <si>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</si>
  <si>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</si>
  <si>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</si>
  <si>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</si>
  <si>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</si>
  <si>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</si>
  <si>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</si>
  <si>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</si>
  <si>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</si>
  <si>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</si>
  <si>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</si>
  <si>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</si>
  <si>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</si>
  <si>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</si>
  <si>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</si>
  <si>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</si>
  <si>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</si>
  <si>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</si>
  <si>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</si>
  <si>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</si>
  <si>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</si>
  <si>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</si>
  <si>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</si>
  <si>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</si>
  <si>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</si>
  <si>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</si>
  <si>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</si>
  <si>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</si>
  <si>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</si>
  <si>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</si>
  <si>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</si>
  <si>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</si>
  <si>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</si>
  <si>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</si>
  <si>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</si>
  <si>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</si>
  <si>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</si>
  <si>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</si>
  <si>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</si>
  <si>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</si>
  <si>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</si>
  <si>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</si>
  <si>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</si>
  <si>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</si>
  <si>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</si>
  <si>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</si>
  <si>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</si>
  <si>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</si>
  <si>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</si>
  <si>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</si>
  <si>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</si>
  <si>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</si>
  <si>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</si>
  <si>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</si>
  <si>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</si>
  <si>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</si>
  <si>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</si>
  <si>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</si>
  <si>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</si>
  <si>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</si>
  <si>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</si>
  <si>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</si>
  <si>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</si>
  <si>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</si>
  <si>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</si>
  <si>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</si>
  <si>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</si>
  <si>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</si>
  <si>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</si>
  <si>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</si>
  <si>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</si>
  <si>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</si>
  <si>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</si>
  <si>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</si>
  <si>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</si>
  <si>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</si>
  <si>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</si>
  <si>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</si>
  <si>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</si>
  <si>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</si>
  <si>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</si>
  <si>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</si>
  <si>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</si>
  <si>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</si>
  <si>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</si>
  <si>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</si>
  <si>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</si>
  <si>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</si>
  <si>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</si>
  <si>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</si>
  <si>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</si>
  <si>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</si>
  <si>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</si>
  <si>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</si>
  <si>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</si>
  <si>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</si>
  <si>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</si>
  <si>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</si>
  <si>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</si>
  <si>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</si>
  <si>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</si>
  <si>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</si>
  <si>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</si>
  <si>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</si>
  <si>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</si>
  <si>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</si>
  <si>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</si>
  <si>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</si>
  <si>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</si>
  <si>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</si>
  <si>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</si>
  <si>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</si>
  <si>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</si>
  <si>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</si>
  <si>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</si>
  <si>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</si>
  <si>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</si>
  <si>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</si>
  <si>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</si>
  <si>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</si>
  <si>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</si>
  <si>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</si>
  <si>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</si>
  <si>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</si>
  <si>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</si>
  <si>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</si>
  <si>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</si>
  <si>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</si>
  <si>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</si>
  <si>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</si>
  <si>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</si>
  <si>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</si>
  <si>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</si>
  <si>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</si>
  <si>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</si>
  <si>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</si>
  <si>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</si>
  <si>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</si>
  <si>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</si>
  <si>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</si>
  <si>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</si>
  <si>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</si>
  <si>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</si>
  <si>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</si>
  <si>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</si>
  <si>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</si>
  <si>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</si>
  <si>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</si>
  <si>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</si>
  <si>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</si>
  <si>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</si>
  <si>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</si>
  <si>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</si>
  <si>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</si>
  <si>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</si>
  <si>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</si>
  <si>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</si>
  <si>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</si>
  <si>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</si>
  <si>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</si>
  <si>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</si>
  <si>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</si>
  <si>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</si>
  <si>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</si>
  <si>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</si>
  <si>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</si>
  <si>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</si>
  <si>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</si>
  <si>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</si>
  <si>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</si>
  <si>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</si>
  <si>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</si>
  <si>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</si>
  <si>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</si>
  <si>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</si>
  <si>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</si>
  <si>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</si>
  <si>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</si>
  <si>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</si>
  <si>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</si>
  <si>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</si>
  <si>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</si>
  <si>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</si>
  <si>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</si>
  <si>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</si>
  <si>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</si>
  <si>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</si>
  <si>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</si>
  <si>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</si>
  <si>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</si>
  <si>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</si>
  <si>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</si>
  <si>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</si>
  <si>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</si>
  <si>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</si>
  <si>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</si>
  <si>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</si>
  <si>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</si>
  <si>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</si>
  <si>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</si>
  <si>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</si>
  <si>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</si>
  <si>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</si>
  <si>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</si>
  <si>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</si>
  <si>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</si>
  <si>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</si>
  <si>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</si>
  <si>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</si>
  <si>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</si>
  <si>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</si>
  <si>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</si>
  <si>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</si>
  <si>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</si>
  <si>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</si>
  <si>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</si>
  <si>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</si>
  <si>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</si>
  <si>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</si>
  <si>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</si>
  <si>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</si>
  <si>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</si>
  <si>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</si>
  <si>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</si>
  <si>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</si>
  <si>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</si>
  <si>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</si>
  <si>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</si>
  <si>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</si>
  <si>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</si>
  <si>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</si>
  <si>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</si>
  <si>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</si>
  <si>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</si>
  <si>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</si>
  <si>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</si>
  <si>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</si>
  <si>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</si>
  <si>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</si>
  <si>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</si>
  <si>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</si>
  <si>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</si>
  <si>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</si>
  <si>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</si>
  <si>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</si>
  <si>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</si>
  <si>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</si>
  <si>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</si>
  <si>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</si>
  <si>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</si>
  <si>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</si>
  <si>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</si>
  <si>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</si>
  <si>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</si>
  <si>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</si>
  <si>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</si>
  <si>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</si>
  <si>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</si>
  <si>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</si>
  <si>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</si>
  <si>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</si>
  <si>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</si>
  <si>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</si>
  <si>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</si>
  <si>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</si>
  <si>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</si>
  <si>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</si>
  <si>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</si>
  <si>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</si>
  <si>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</si>
  <si>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</si>
  <si>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</si>
  <si>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</si>
  <si>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</si>
  <si>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</si>
  <si>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</si>
  <si>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</si>
  <si>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</si>
  <si>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</si>
  <si>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</si>
  <si>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</si>
  <si>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</si>
  <si>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</si>
  <si>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</si>
  <si>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</si>
  <si>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</si>
  <si>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</si>
  <si>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</si>
  <si>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</si>
  <si>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</si>
  <si>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</si>
  <si>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</si>
  <si>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</si>
  <si>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</si>
  <si>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</si>
  <si>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</si>
  <si>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</si>
  <si>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</si>
  <si>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</si>
  <si>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</si>
  <si>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</si>
  <si>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</si>
  <si>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</si>
  <si>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</si>
  <si>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</si>
  <si>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</si>
  <si>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</si>
  <si>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</si>
  <si>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</si>
  <si>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</si>
  <si>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</si>
  <si>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</si>
  <si>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</si>
  <si>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</si>
  <si>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</si>
  <si>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</si>
  <si>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</si>
  <si>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</si>
  <si>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</si>
  <si>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</si>
  <si>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</si>
  <si>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</si>
  <si>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</si>
  <si>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</si>
  <si>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</si>
  <si>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</si>
  <si>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</si>
  <si>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</si>
  <si>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</si>
  <si>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</si>
  <si>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</si>
  <si>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</si>
  <si>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</si>
  <si>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</si>
  <si>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</si>
  <si>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</si>
  <si>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</si>
  <si>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</si>
  <si>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</si>
  <si>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</si>
  <si>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</si>
  <si>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</si>
  <si>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</si>
  <si>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</si>
  <si>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</si>
  <si>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</si>
  <si>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</si>
  <si>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</si>
  <si>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</si>
  <si>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</si>
  <si>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</si>
  <si>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</si>
  <si>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</si>
  <si>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</si>
  <si>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</si>
  <si>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</si>
  <si>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</si>
  <si>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</si>
  <si>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</si>
  <si>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</si>
  <si>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</si>
  <si>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</si>
  <si>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</si>
  <si>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</si>
  <si>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</si>
  <si>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</si>
  <si>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</si>
  <si>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</si>
  <si>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</si>
  <si>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</si>
  <si>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</si>
  <si>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</si>
  <si>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</si>
  <si>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</si>
  <si>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</si>
  <si>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</si>
  <si>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</si>
  <si>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</si>
  <si>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</si>
  <si>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</si>
  <si>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</si>
  <si>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</si>
  <si>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</si>
  <si>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</si>
  <si>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</si>
  <si>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</si>
  <si>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</si>
  <si>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</si>
  <si>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</si>
  <si>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</si>
  <si>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</si>
  <si>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</si>
  <si>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</si>
  <si>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</si>
  <si>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</si>
  <si>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</si>
  <si>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</si>
  <si>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</si>
  <si>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</si>
  <si>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</si>
  <si>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</si>
  <si>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</si>
  <si>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</si>
  <si>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</si>
  <si>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</si>
  <si>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</si>
  <si>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</si>
  <si>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</si>
  <si>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</si>
  <si>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</si>
  <si>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</si>
  <si>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</si>
  <si>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</si>
  <si>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</si>
  <si>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</si>
  <si>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</si>
  <si>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</si>
  <si>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</si>
  <si>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</si>
  <si>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</si>
  <si>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</si>
  <si>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</si>
  <si>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</si>
  <si>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</si>
  <si>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</si>
  <si>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</si>
  <si>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</si>
  <si>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</si>
  <si>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</si>
  <si>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</si>
  <si>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</si>
  <si>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</si>
  <si>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</si>
  <si>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</si>
  <si>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</si>
  <si>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</si>
  <si>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</si>
  <si>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</si>
  <si>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</si>
  <si>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</si>
  <si>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</si>
  <si>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</si>
  <si>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</si>
  <si>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</si>
  <si>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</si>
  <si>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</si>
  <si>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</si>
  <si>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</si>
  <si>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</si>
  <si>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</si>
  <si>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</si>
  <si>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</si>
  <si>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</si>
  <si>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</si>
  <si>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</si>
  <si>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</si>
  <si>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</si>
  <si>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</si>
  <si>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</si>
  <si>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</si>
  <si>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</si>
  <si>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</si>
  <si>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</si>
  <si>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</si>
  <si>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</si>
  <si>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</si>
  <si>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</si>
  <si>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</si>
  <si>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</si>
  <si>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</si>
  <si>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</si>
  <si>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</si>
  <si>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</si>
  <si>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</si>
  <si>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</si>
  <si>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</si>
  <si>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</si>
  <si>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</si>
  <si>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</si>
  <si>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</si>
  <si>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</si>
  <si>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</si>
  <si>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</si>
  <si>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</si>
  <si>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</si>
  <si>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</si>
  <si>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</si>
  <si>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</si>
  <si>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</si>
  <si>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</si>
  <si>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</si>
  <si>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</si>
  <si>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</si>
  <si>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</si>
  <si>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</si>
  <si>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</si>
  <si>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</si>
  <si>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</si>
  <si>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</si>
  <si>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</si>
  <si>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</si>
  <si>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</si>
  <si>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</si>
  <si>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</si>
  <si>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</si>
  <si>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</si>
  <si>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</si>
  <si>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</si>
  <si>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</si>
  <si>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</si>
  <si>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</si>
  <si>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</si>
  <si>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</si>
  <si>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</si>
  <si>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</si>
  <si>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</si>
  <si>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</si>
  <si>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</si>
  <si>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</si>
  <si>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</si>
  <si>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</si>
  <si>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</si>
  <si>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</si>
  <si>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</si>
  <si>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</si>
  <si>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</si>
  <si>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</si>
  <si>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</si>
  <si>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</si>
  <si>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</si>
  <si>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</si>
  <si>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</si>
  <si>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</si>
  <si>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</si>
  <si>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</si>
  <si>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</si>
  <si>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</si>
  <si>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</si>
  <si>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</si>
  <si>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</si>
  <si>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</si>
  <si>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</si>
  <si>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</si>
  <si>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</si>
  <si>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</si>
  <si>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</si>
  <si>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</si>
  <si>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</si>
  <si>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</si>
  <si>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</si>
  <si>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</si>
  <si>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</si>
  <si>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</si>
  <si>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</si>
  <si>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</si>
  <si>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</si>
  <si>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</si>
  <si>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</si>
  <si>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</si>
  <si>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</si>
  <si>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</si>
  <si>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</si>
  <si>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</si>
  <si>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</si>
  <si>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</si>
  <si>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</si>
  <si>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</si>
  <si>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</si>
  <si>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</si>
  <si>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</si>
  <si>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</si>
  <si>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</si>
  <si>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</si>
  <si>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</si>
  <si>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</si>
  <si>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</si>
  <si>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</si>
  <si>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</si>
  <si>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</si>
  <si>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</si>
  <si>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</si>
  <si>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</si>
  <si>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</si>
  <si>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</si>
  <si>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</si>
  <si>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</si>
  <si>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</si>
  <si>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</si>
  <si>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</si>
  <si>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</si>
  <si>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</si>
  <si>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</si>
  <si>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</si>
  <si>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</si>
  <si>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</si>
  <si>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</si>
  <si>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</si>
  <si>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</si>
  <si>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</si>
  <si>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</si>
  <si>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</si>
  <si>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</si>
  <si>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</si>
  <si>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</si>
  <si>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</si>
  <si>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</si>
  <si>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</si>
  <si>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</si>
  <si>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</si>
  <si>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</si>
  <si>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</si>
  <si>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</si>
  <si>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</si>
  <si>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</si>
  <si>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</si>
  <si>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</si>
  <si>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</si>
  <si>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</si>
  <si>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</si>
  <si>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</si>
  <si>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</si>
  <si>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</si>
  <si>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</si>
  <si>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</si>
  <si>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</si>
  <si>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</si>
  <si>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</si>
  <si>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</si>
  <si>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</si>
  <si>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</si>
  <si>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</si>
  <si>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</si>
  <si>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</si>
  <si>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</si>
  <si>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</si>
  <si>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</si>
  <si>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</si>
  <si>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</si>
  <si>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</si>
  <si>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</si>
  <si>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</si>
  <si>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</si>
  <si>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</si>
  <si>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</si>
  <si>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</si>
  <si>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</si>
  <si>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</si>
  <si>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</si>
  <si>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</si>
  <si>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</si>
  <si>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</si>
  <si>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</si>
  <si>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</si>
  <si>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</si>
  <si>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</si>
  <si>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</si>
  <si>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</si>
  <si>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</si>
  <si>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</si>
  <si>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</si>
  <si>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</si>
  <si>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</si>
  <si>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</si>
  <si>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</si>
  <si>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</si>
  <si>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</si>
  <si>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</si>
  <si>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</si>
  <si>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</si>
  <si>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</si>
  <si>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</si>
  <si>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</si>
  <si>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</si>
  <si>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</si>
  <si>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</si>
  <si>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</si>
  <si>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</si>
  <si>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</si>
  <si>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</si>
  <si>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</si>
  <si>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</si>
  <si>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</si>
  <si>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</si>
  <si>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</si>
  <si>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</si>
  <si>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</si>
  <si>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</si>
  <si>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</si>
  <si>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</si>
  <si>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</si>
  <si>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</si>
  <si>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</si>
  <si>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</si>
  <si>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</si>
  <si>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</si>
  <si>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</si>
  <si>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</si>
  <si>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</si>
  <si>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</si>
  <si>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</si>
  <si>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</si>
  <si>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</si>
  <si>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</si>
  <si>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</si>
  <si>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</si>
  <si>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</si>
  <si>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</si>
  <si>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</si>
  <si>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</si>
  <si>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</si>
  <si>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</si>
  <si>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</si>
  <si>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</si>
  <si>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</si>
  <si>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</si>
  <si>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</si>
  <si>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</si>
  <si>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</si>
  <si>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</si>
  <si>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</si>
  <si>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</si>
  <si>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</si>
  <si>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</si>
  <si>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</si>
  <si>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</si>
  <si>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</si>
  <si>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</si>
  <si>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</si>
  <si>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</si>
  <si>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</si>
  <si>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</si>
  <si>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</si>
  <si>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</si>
  <si>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</si>
  <si>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</si>
  <si>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</si>
  <si>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</si>
  <si>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</si>
  <si>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</si>
  <si>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</si>
  <si>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</si>
  <si>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</si>
  <si>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</si>
  <si>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</si>
  <si>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</si>
  <si>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</si>
  <si>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</si>
  <si>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</si>
  <si>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</si>
  <si>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</si>
  <si>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</si>
  <si>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</si>
  <si>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</si>
  <si>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</si>
  <si>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</si>
  <si>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</si>
  <si>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</si>
  <si>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</si>
  <si>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</si>
  <si>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</si>
  <si>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</si>
  <si>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</si>
  <si>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</si>
  <si>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</si>
  <si>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</si>
  <si>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</si>
  <si>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</si>
  <si>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</si>
  <si>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</si>
  <si>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</si>
  <si>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</si>
  <si>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</si>
  <si>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</si>
  <si>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</si>
  <si>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</si>
  <si>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</si>
  <si>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</si>
  <si>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</si>
  <si>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</si>
  <si>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</si>
  <si>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</si>
  <si>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</si>
  <si>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</si>
  <si>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</si>
  <si>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</si>
  <si>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</si>
  <si>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</si>
  <si>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</si>
  <si>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</si>
  <si>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</si>
  <si>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</si>
  <si>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</si>
  <si>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</si>
  <si>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</si>
  <si>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</si>
  <si>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</si>
  <si>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</si>
  <si>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</si>
  <si>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</si>
  <si>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</si>
  <si>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</si>
  <si>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</si>
  <si>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</si>
  <si>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</si>
  <si>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</si>
  <si>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</si>
  <si>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</si>
  <si>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</si>
  <si>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</si>
  <si>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</si>
  <si>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</si>
  <si>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</si>
  <si>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</si>
  <si>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</si>
  <si>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</si>
  <si>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</si>
  <si>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</si>
  <si>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</si>
  <si>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</si>
  <si>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</si>
  <si>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</si>
  <si>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</si>
  <si>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</si>
  <si>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</si>
  <si>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</si>
  <si>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</si>
  <si>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</si>
  <si>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</si>
  <si>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</si>
  <si>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</si>
  <si>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</si>
  <si>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</si>
  <si>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</si>
  <si>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</si>
  <si>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</si>
  <si>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</si>
  <si>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</si>
  <si>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</si>
  <si>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</si>
  <si>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</si>
  <si>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</si>
  <si>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</si>
  <si>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</si>
  <si>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</si>
  <si>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</si>
  <si>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</si>
  <si>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</si>
  <si>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</si>
  <si>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</si>
  <si>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</si>
  <si>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</si>
  <si>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</si>
  <si>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</si>
  <si>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</si>
  <si>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</si>
  <si>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</si>
  <si>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</si>
  <si>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</si>
  <si>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</si>
  <si>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</si>
  <si>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</si>
  <si>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</si>
  <si>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</si>
  <si>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</si>
  <si>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</si>
  <si>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</si>
  <si>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</si>
  <si>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</si>
  <si>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</si>
  <si>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</si>
  <si>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</si>
  <si>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</si>
  <si>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</si>
  <si>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</si>
  <si>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</si>
  <si>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</si>
  <si>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</si>
  <si>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</si>
  <si>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</si>
  <si>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</si>
  <si>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</si>
  <si>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</si>
  <si>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</si>
  <si>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</si>
  <si>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</si>
  <si>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</si>
  <si>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</si>
  <si>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</si>
  <si>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</si>
  <si>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</si>
  <si>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</si>
  <si>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</si>
  <si>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</si>
  <si>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</si>
  <si>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</si>
  <si>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</si>
  <si>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</si>
  <si>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</si>
  <si>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</si>
  <si>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</si>
  <si>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</si>
  <si>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</si>
  <si>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</si>
  <si>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</si>
  <si>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</si>
  <si>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</si>
  <si>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</si>
  <si>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</si>
  <si>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</si>
  <si>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</si>
  <si>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</si>
  <si>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</si>
  <si>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</si>
  <si>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</si>
  <si>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</si>
  <si>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</si>
  <si>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</si>
  <si>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</si>
  <si>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</si>
  <si>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</si>
  <si>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</si>
  <si>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</si>
  <si>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</si>
  <si>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</si>
  <si>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</si>
  <si>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</si>
  <si>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</si>
  <si>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</si>
  <si>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</si>
  <si>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</si>
  <si>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</si>
  <si>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</si>
  <si>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</si>
  <si>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</si>
  <si>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</si>
  <si>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</si>
  <si>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</si>
  <si>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</si>
  <si>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</si>
  <si>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</si>
  <si>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</si>
  <si>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</si>
  <si>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</si>
  <si>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</si>
  <si>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</si>
  <si>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</si>
  <si>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</si>
  <si>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</si>
  <si>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</si>
  <si>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</si>
  <si>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</si>
  <si>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</si>
  <si>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</si>
  <si>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</si>
  <si>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</si>
  <si>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</si>
  <si>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</si>
  <si>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</si>
  <si>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</si>
  <si>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</si>
  <si>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</si>
  <si>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</si>
  <si>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</si>
  <si>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</si>
  <si>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</si>
  <si>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</si>
  <si>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</si>
  <si>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</si>
  <si>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</si>
  <si>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</si>
  <si>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</si>
  <si>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</si>
  <si>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</si>
  <si>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</si>
  <si>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</si>
  <si>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</si>
  <si>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</si>
  <si>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</si>
  <si>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</si>
  <si>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</si>
  <si>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</si>
  <si>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</si>
  <si>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</si>
  <si>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</si>
  <si>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</si>
  <si>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</si>
  <si>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</si>
  <si>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</si>
  <si>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</si>
  <si>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</si>
  <si>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</si>
  <si>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</si>
  <si>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</si>
  <si>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</si>
  <si>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</si>
  <si>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</si>
  <si>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</si>
  <si>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</si>
  <si>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</si>
  <si>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</si>
  <si>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</si>
  <si>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</si>
  <si>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</si>
  <si>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</si>
  <si>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</si>
  <si>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</si>
  <si>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</si>
  <si>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</si>
  <si>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</si>
  <si>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</si>
  <si>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</si>
  <si>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</si>
  <si>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</si>
  <si>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</si>
  <si>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</si>
  <si>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</si>
  <si>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</si>
  <si>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</si>
  <si>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</si>
  <si>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</si>
  <si>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</si>
  <si>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</si>
  <si>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</si>
  <si>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</si>
  <si>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</si>
  <si>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</si>
  <si>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</si>
  <si>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</si>
  <si>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</si>
  <si>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</si>
  <si>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</si>
  <si>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</si>
  <si>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</si>
  <si>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</si>
  <si>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</si>
  <si>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</si>
  <si>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</si>
  <si>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</si>
  <si>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</si>
  <si>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</si>
  <si>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</si>
  <si>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</si>
  <si>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</si>
  <si>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</si>
  <si>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</si>
  <si>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</si>
  <si>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</si>
  <si>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</si>
  <si>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</si>
  <si>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</si>
  <si>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</si>
  <si>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</si>
  <si>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</si>
  <si>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</si>
  <si>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</si>
  <si>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</si>
  <si>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</si>
  <si>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</si>
  <si>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</si>
  <si>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</si>
  <si>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</si>
  <si>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</si>
  <si>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</si>
  <si>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</si>
  <si>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</si>
  <si>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</si>
  <si>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</si>
  <si>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</si>
  <si>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</si>
  <si>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</si>
  <si>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</si>
  <si>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</si>
  <si>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</si>
  <si>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</si>
  <si>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</si>
  <si>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</si>
  <si>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</si>
  <si>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</si>
  <si>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</si>
  <si>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</si>
  <si>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</si>
  <si>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</si>
  <si>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</si>
  <si>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</si>
  <si>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</si>
  <si>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</si>
  <si>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</si>
  <si>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</si>
  <si>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</si>
  <si>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</si>
  <si>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</si>
  <si>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</si>
  <si>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</si>
  <si>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</si>
  <si>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</si>
  <si>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</si>
  <si>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</si>
  <si>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</si>
  <si>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</si>
  <si>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</si>
  <si>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</si>
  <si>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</si>
  <si>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</si>
  <si>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</si>
  <si>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</si>
  <si>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</si>
  <si>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</si>
  <si>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</si>
  <si>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</si>
  <si>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</si>
  <si>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</si>
  <si>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</si>
  <si>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</si>
  <si>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</si>
  <si>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</si>
  <si>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</si>
  <si>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</si>
  <si>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</si>
  <si>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</si>
  <si>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</si>
  <si>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</si>
  <si>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</si>
  <si>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</si>
  <si>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</si>
  <si>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</si>
  <si>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</si>
  <si>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</si>
  <si>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</si>
  <si>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</si>
  <si>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</si>
  <si>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</si>
  <si>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</si>
  <si>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</si>
  <si>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</si>
  <si>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</si>
  <si>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</si>
  <si>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</si>
  <si>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</si>
  <si>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</si>
  <si>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</si>
  <si>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</si>
  <si>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</si>
  <si>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</si>
  <si>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</si>
  <si>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</si>
  <si>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</si>
  <si>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</si>
  <si>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</si>
  <si>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</si>
  <si>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</si>
  <si>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</si>
  <si>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</si>
  <si>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</si>
  <si>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</si>
  <si>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</si>
  <si>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</si>
  <si>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</si>
  <si>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</si>
  <si>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</si>
  <si>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</si>
  <si>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</si>
  <si>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</si>
  <si>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</si>
  <si>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</si>
  <si>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</si>
  <si>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</si>
  <si>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</si>
  <si>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</si>
  <si>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</si>
  <si>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</si>
  <si>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</si>
  <si>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</si>
  <si>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</si>
  <si>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</si>
  <si>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</si>
  <si>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</si>
  <si>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</si>
  <si>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</si>
  <si>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</si>
  <si>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</si>
  <si>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</si>
  <si>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</si>
  <si>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</si>
  <si>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</si>
  <si>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</si>
  <si>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</si>
  <si>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</si>
  <si>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</si>
  <si>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</si>
  <si>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</si>
  <si>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</si>
  <si>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</si>
  <si>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</si>
  <si>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</si>
  <si>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</si>
  <si>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</si>
  <si>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</si>
  <si>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</si>
  <si>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</si>
  <si>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</si>
  <si>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</si>
  <si>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</si>
  <si>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</si>
  <si>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</si>
  <si>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</si>
  <si>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</si>
  <si>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</si>
  <si>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</si>
  <si>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</si>
  <si>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</si>
  <si>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</si>
  <si>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</si>
  <si>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</si>
  <si>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</si>
  <si>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</si>
  <si>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</si>
  <si>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</si>
  <si>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</si>
  <si>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</si>
  <si>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</si>
  <si>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</si>
  <si>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</si>
  <si>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</si>
  <si>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</si>
  <si>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</si>
  <si>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</si>
  <si>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</si>
  <si>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</si>
  <si>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</si>
  <si>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</si>
  <si>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</si>
  <si>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</si>
  <si>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</si>
  <si>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</si>
  <si>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</si>
  <si>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</si>
  <si>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</si>
  <si>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</si>
  <si>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</si>
  <si>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</si>
  <si>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</si>
  <si>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</si>
  <si>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</si>
  <si>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</si>
  <si>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</si>
  <si>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</si>
  <si>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</si>
  <si>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</si>
  <si>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</si>
  <si>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</si>
  <si>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</si>
  <si>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</si>
  <si>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</si>
  <si>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</si>
  <si>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</si>
  <si>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</si>
  <si>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</si>
  <si>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</si>
  <si>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</si>
  <si>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</si>
  <si>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</si>
  <si>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</si>
  <si>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</si>
  <si>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</si>
  <si>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</si>
  <si>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</si>
  <si>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</si>
  <si>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</si>
  <si>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</si>
  <si>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</si>
  <si>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</si>
  <si>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</si>
  <si>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</si>
  <si>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</si>
  <si>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</si>
  <si>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</si>
  <si>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</si>
  <si>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</si>
  <si>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</si>
  <si>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</si>
  <si>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</si>
  <si>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</si>
  <si>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</si>
  <si>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</si>
  <si>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</si>
  <si>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</si>
  <si>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</si>
  <si>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</si>
  <si>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</si>
  <si>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</si>
  <si>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</si>
  <si>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</si>
  <si>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</si>
  <si>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</si>
  <si>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</si>
  <si>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</si>
  <si>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</si>
  <si>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</si>
  <si>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</si>
  <si>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</si>
  <si>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</si>
  <si>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</si>
  <si>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</si>
  <si>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</si>
  <si>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</si>
  <si>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</si>
  <si>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</si>
  <si>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</si>
  <si>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</si>
  <si>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</si>
  <si>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</si>
  <si>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</si>
  <si>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</si>
  <si>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</si>
  <si>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</si>
  <si>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</si>
  <si>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</si>
  <si>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</si>
  <si>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</si>
  <si>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</si>
  <si>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</si>
  <si>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</si>
  <si>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</si>
  <si>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</si>
  <si>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</si>
  <si>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</si>
  <si>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</si>
  <si>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</si>
  <si>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</si>
  <si>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</si>
  <si>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</si>
  <si>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</si>
  <si>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</si>
  <si>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</si>
  <si>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</si>
  <si>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</si>
  <si>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</si>
  <si>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</si>
  <si>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</si>
  <si>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</si>
  <si>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</si>
  <si>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</si>
  <si>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</si>
  <si>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</si>
  <si>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</si>
  <si>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</si>
  <si>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</si>
  <si>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</si>
  <si>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</si>
  <si>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</si>
  <si>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</si>
  <si>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</si>
  <si>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</si>
  <si>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</si>
  <si>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</si>
  <si>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</si>
  <si>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</si>
  <si>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</si>
  <si>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</si>
  <si>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</si>
  <si>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</si>
  <si>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</si>
  <si>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</si>
  <si>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</si>
  <si>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</si>
  <si>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</si>
  <si>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</si>
  <si>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</si>
  <si>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</si>
  <si>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</si>
  <si>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</si>
  <si>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</si>
  <si>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</si>
  <si>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</si>
  <si>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</si>
  <si>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</si>
  <si>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</si>
  <si>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</si>
  <si>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</si>
  <si>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</si>
  <si>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</si>
  <si>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</si>
  <si>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</si>
  <si>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</si>
  <si>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</si>
  <si>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</si>
  <si>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</si>
  <si>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</si>
  <si>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</si>
  <si>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</si>
  <si>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</si>
  <si>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</si>
  <si>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</si>
  <si>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</si>
  <si>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</si>
  <si>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</si>
  <si>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</si>
  <si>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</si>
  <si>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</si>
  <si>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</si>
  <si>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</si>
  <si>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</si>
  <si>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</si>
  <si>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</si>
  <si>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</si>
  <si>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</si>
  <si>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</si>
  <si>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</si>
  <si>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</si>
  <si>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</si>
  <si>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</si>
  <si>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</si>
  <si>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</si>
  <si>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</si>
  <si>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</si>
  <si>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</si>
  <si>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</si>
  <si>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</si>
  <si>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</si>
  <si>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</si>
  <si>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</si>
  <si>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</si>
  <si>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</si>
  <si>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</si>
  <si>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</si>
  <si>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</si>
  <si>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</si>
  <si>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</si>
  <si>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</si>
  <si>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</si>
  <si>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</si>
  <si>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</si>
  <si>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</si>
  <si>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</si>
  <si>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</si>
  <si>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</si>
  <si>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</si>
  <si>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</si>
  <si>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</si>
  <si>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</si>
  <si>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</si>
  <si>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</si>
  <si>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</si>
  <si>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</si>
  <si>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</si>
  <si>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</si>
  <si>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</si>
  <si>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</si>
  <si>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</si>
  <si>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</si>
  <si>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</si>
  <si>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</si>
  <si>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</si>
  <si>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</si>
  <si>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</si>
  <si>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</si>
  <si>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</si>
  <si>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</si>
  <si>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</si>
  <si>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</si>
  <si>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</si>
  <si>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</si>
  <si>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</si>
  <si>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</si>
  <si>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</si>
  <si>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</si>
  <si>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</si>
  <si>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</si>
  <si>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</si>
  <si>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</si>
  <si>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</si>
  <si>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</si>
  <si>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</si>
  <si>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</si>
  <si>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</si>
  <si>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</si>
  <si>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</si>
  <si>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</si>
  <si>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</si>
  <si>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</si>
  <si>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</si>
  <si>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</si>
  <si>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</si>
  <si>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</si>
  <si>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</si>
  <si>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</si>
  <si>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</si>
  <si>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</si>
  <si>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</si>
  <si>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</si>
  <si>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</si>
  <si>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</si>
  <si>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</si>
  <si>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</si>
  <si>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</si>
  <si>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</si>
  <si>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</si>
  <si>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</si>
  <si>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</si>
  <si>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</si>
  <si>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</si>
  <si>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</si>
  <si>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</si>
  <si>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</si>
  <si>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</si>
  <si>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</si>
  <si>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</si>
  <si>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</si>
  <si>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</si>
  <si>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</si>
  <si>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</si>
  <si>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</si>
  <si>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</si>
  <si>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</si>
  <si>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</si>
  <si>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</si>
  <si>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</si>
  <si>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</si>
  <si>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</si>
  <si>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</si>
  <si>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</si>
  <si>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</si>
  <si>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</si>
  <si>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</si>
  <si>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</si>
  <si>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</si>
  <si>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</si>
  <si>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</si>
  <si>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</si>
  <si>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</si>
  <si>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</si>
  <si>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</si>
  <si>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</si>
  <si>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</si>
  <si>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</si>
  <si>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</si>
  <si>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</si>
  <si>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</si>
  <si>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</si>
  <si>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</si>
  <si>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</si>
  <si>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</si>
  <si>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</si>
  <si>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</si>
  <si>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</si>
  <si>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</si>
  <si>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</si>
  <si>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</si>
  <si>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</si>
  <si>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</si>
  <si>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</si>
  <si>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</si>
  <si>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</si>
  <si>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</si>
  <si>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</si>
  <si>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</si>
  <si>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</si>
  <si>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</si>
  <si>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</si>
  <si>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</si>
  <si>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</si>
  <si>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</si>
  <si>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</si>
  <si>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</si>
  <si>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</si>
  <si>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</si>
  <si>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</si>
  <si>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</si>
  <si>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</si>
  <si>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</si>
  <si>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</si>
  <si>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</si>
  <si>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</si>
  <si>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</si>
  <si>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</si>
  <si>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</si>
  <si>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</si>
  <si>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</si>
  <si>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</si>
  <si>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</si>
  <si>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</si>
  <si>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</si>
  <si>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</si>
  <si>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</si>
  <si>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</si>
  <si>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</si>
  <si>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</si>
  <si>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</si>
  <si>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</si>
  <si>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</si>
  <si>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</si>
  <si>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</si>
  <si>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</si>
  <si>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</si>
  <si>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</si>
  <si>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</si>
  <si>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</si>
  <si>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</si>
  <si>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</si>
  <si>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</si>
  <si>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</si>
  <si>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</si>
  <si>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</si>
  <si>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</si>
  <si>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</si>
  <si>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</si>
  <si>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</si>
  <si>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</si>
  <si>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</si>
  <si>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</si>
  <si>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</si>
  <si>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</si>
  <si>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</si>
  <si>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</si>
  <si>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</si>
  <si>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</si>
  <si>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</si>
  <si>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</si>
  <si>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</si>
  <si>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</si>
  <si>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</si>
  <si>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</si>
  <si>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</si>
  <si>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</si>
  <si>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</si>
  <si>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</si>
  <si>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</si>
  <si>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</si>
  <si>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</si>
  <si>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</si>
  <si>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</si>
  <si>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</si>
  <si>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</si>
  <si>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</si>
  <si>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</si>
  <si>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</si>
  <si>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</si>
  <si>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</si>
  <si>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</si>
  <si>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</si>
  <si>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</si>
  <si>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</si>
  <si>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</si>
  <si>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</si>
  <si>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</si>
  <si>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</si>
  <si>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</si>
  <si>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</si>
  <si>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</si>
  <si>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</si>
  <si>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</si>
  <si>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</si>
  <si>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</si>
  <si>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</si>
  <si>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</si>
  <si>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</si>
  <si>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</si>
  <si>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</si>
  <si>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</si>
  <si>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</si>
  <si>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</si>
  <si>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</si>
  <si>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</si>
  <si>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</si>
  <si>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</si>
  <si>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</si>
  <si>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</si>
  <si>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</si>
  <si>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</si>
  <si>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</si>
  <si>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</si>
  <si>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</si>
  <si>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</si>
  <si>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</si>
  <si>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</si>
  <si>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</si>
  <si>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</si>
  <si>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</si>
  <si>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</si>
  <si>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</si>
  <si>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</si>
  <si>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</si>
  <si>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</si>
  <si>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</si>
  <si>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</si>
  <si>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</si>
  <si>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</si>
  <si>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</si>
  <si>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</si>
  <si>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</si>
  <si>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</si>
  <si>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</si>
  <si>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</si>
  <si>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</si>
  <si>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</si>
  <si>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</si>
  <si>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</si>
  <si>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</si>
  <si>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</si>
  <si>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</si>
  <si>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</si>
  <si>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</si>
  <si>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</si>
  <si>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</si>
  <si>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</si>
  <si>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</si>
  <si>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</si>
  <si>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</si>
  <si>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</si>
  <si>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</si>
  <si>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</si>
  <si>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</si>
  <si>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</si>
  <si>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</si>
  <si>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</si>
  <si>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</si>
  <si>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</si>
  <si>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</si>
  <si>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</si>
  <si>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</si>
  <si>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</si>
  <si>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</si>
  <si>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</si>
  <si>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</si>
  <si>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</si>
  <si>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</si>
  <si>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</si>
  <si>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</si>
  <si>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</si>
  <si>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</si>
  <si>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</si>
  <si>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</si>
  <si>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</si>
  <si>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</si>
  <si>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</si>
  <si>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</si>
  <si>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</si>
  <si>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</si>
  <si>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</si>
  <si>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</si>
  <si>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</si>
  <si>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</si>
  <si>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</si>
  <si>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</si>
  <si>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</si>
  <si>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</si>
  <si>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</si>
  <si>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</si>
  <si>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</si>
  <si>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</si>
  <si>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</si>
  <si>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</si>
  <si>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</si>
  <si>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</si>
  <si>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</si>
  <si>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</si>
  <si>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</si>
  <si>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</si>
  <si>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</si>
  <si>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</si>
  <si>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</si>
  <si>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</si>
  <si>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</si>
  <si>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</si>
  <si>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</si>
  <si>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</si>
  <si>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</si>
  <si>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</si>
  <si>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</si>
  <si>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</si>
  <si>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</si>
  <si>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</si>
  <si>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</si>
  <si>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</si>
  <si>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</si>
  <si>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</si>
  <si>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</si>
  <si>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</si>
  <si>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</si>
  <si>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</si>
  <si>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</si>
  <si>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</si>
  <si>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</si>
  <si>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</si>
  <si>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</si>
  <si>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</si>
  <si>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</si>
  <si>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</si>
  <si>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</si>
  <si>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</si>
  <si>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</si>
  <si>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</si>
  <si>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</si>
  <si>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</si>
  <si>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</si>
  <si>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</si>
  <si>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</si>
  <si>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</si>
  <si>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</si>
  <si>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</si>
  <si>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</si>
  <si>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</si>
  <si>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</si>
  <si>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</si>
  <si>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</si>
  <si>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</si>
  <si>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</si>
  <si>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</si>
  <si>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</si>
  <si>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</si>
  <si>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</si>
  <si>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</si>
  <si>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</si>
  <si>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</si>
  <si>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</si>
  <si>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</si>
  <si>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</si>
  <si>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</si>
  <si>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</si>
  <si>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</si>
  <si>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</si>
  <si>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</si>
  <si>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</si>
  <si>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</si>
  <si>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</si>
  <si>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</si>
  <si>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</si>
  <si>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</si>
  <si>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</si>
  <si>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</si>
  <si>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</si>
  <si>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</si>
  <si>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</si>
  <si>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</si>
  <si>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</si>
  <si>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</si>
  <si>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</si>
  <si>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</si>
  <si>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</si>
  <si>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</si>
  <si>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</si>
  <si>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</si>
  <si>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</si>
  <si>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</si>
  <si>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</si>
  <si>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</si>
  <si>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</si>
  <si>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</si>
  <si>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</si>
  <si>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</si>
  <si>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</si>
  <si>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</si>
  <si>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</si>
  <si>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</si>
  <si>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</si>
  <si>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</si>
  <si>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</si>
  <si>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</si>
  <si>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</si>
  <si>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</si>
  <si>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</si>
  <si>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</si>
  <si>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</si>
  <si>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</si>
  <si>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</si>
  <si>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</si>
  <si>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</si>
  <si>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</si>
  <si>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</si>
  <si>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</si>
  <si>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</si>
  <si>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</si>
  <si>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</si>
  <si>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</si>
  <si>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</si>
  <si>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</si>
  <si>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</si>
  <si>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</si>
  <si>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</si>
  <si>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</si>
  <si>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</si>
  <si>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</si>
  <si>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</si>
  <si>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</si>
  <si>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</si>
  <si>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</si>
  <si>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</si>
  <si>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</si>
  <si>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</si>
  <si>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</si>
  <si>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</si>
  <si>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</si>
  <si>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</si>
  <si>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</si>
  <si>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</si>
  <si>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</si>
  <si>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</si>
  <si>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</si>
  <si>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</si>
  <si>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</si>
  <si>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</si>
  <si>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</si>
  <si>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</si>
  <si>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</si>
  <si>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</si>
  <si>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</si>
  <si>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</si>
  <si>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</si>
  <si>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</si>
  <si>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</si>
  <si>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</si>
  <si>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</si>
  <si>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</si>
  <si>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</si>
  <si>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</si>
  <si>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</si>
  <si>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</si>
  <si>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</si>
  <si>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</si>
  <si>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</si>
  <si>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</si>
  <si>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</si>
  <si>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</si>
  <si>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</si>
  <si>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</si>
  <si>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</si>
  <si>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</si>
  <si>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</si>
  <si>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</si>
  <si>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</si>
  <si>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</si>
  <si>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</si>
  <si>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</si>
  <si>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</si>
  <si>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</si>
  <si>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</si>
  <si>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</si>
  <si>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</si>
  <si>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</si>
  <si>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</si>
  <si>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</si>
  <si>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</si>
  <si>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</si>
  <si>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</si>
  <si>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</si>
  <si>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</si>
  <si>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</si>
  <si>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</si>
  <si>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</si>
  <si>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</si>
  <si>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</si>
  <si>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</si>
  <si>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</si>
  <si>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</si>
  <si>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</si>
  <si>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</si>
  <si>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</si>
  <si>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</si>
  <si>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</si>
  <si>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</si>
  <si>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</si>
  <si>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</si>
  <si>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</si>
  <si>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</si>
  <si>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</si>
  <si>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</si>
  <si>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</si>
  <si>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</si>
  <si>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</si>
  <si>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</si>
  <si>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</si>
  <si>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</si>
  <si>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</si>
  <si>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</si>
  <si>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</si>
  <si>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</si>
  <si>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</si>
  <si>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</si>
  <si>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</si>
  <si>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</si>
  <si>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</si>
  <si>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</si>
  <si>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</si>
  <si>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</si>
  <si>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</si>
  <si>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</si>
  <si>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</si>
  <si>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</si>
  <si>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</si>
  <si>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</si>
  <si>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</si>
  <si>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</si>
  <si>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</si>
  <si>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</si>
  <si>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</si>
  <si>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</si>
  <si>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</si>
  <si>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</si>
  <si>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</si>
  <si>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</si>
  <si>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</si>
  <si>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</si>
  <si>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</si>
  <si>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</si>
  <si>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</si>
  <si>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</si>
  <si>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</si>
  <si>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</si>
  <si>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</si>
  <si>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</si>
  <si>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</si>
  <si>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</si>
  <si>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</si>
  <si>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</si>
  <si>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</si>
  <si>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</si>
  <si>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</si>
  <si>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</si>
  <si>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</si>
  <si>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</si>
  <si>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</si>
  <si>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</si>
  <si>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</si>
  <si>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</si>
  <si>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</si>
  <si>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</si>
  <si>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</si>
  <si>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</si>
  <si>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</si>
  <si>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</si>
  <si>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</si>
  <si>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</si>
  <si>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</si>
  <si>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</si>
  <si>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</si>
  <si>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</si>
  <si>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</si>
  <si>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</si>
  <si>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</si>
  <si>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</si>
  <si>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</si>
  <si>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</si>
  <si>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</si>
  <si>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</si>
  <si>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</si>
  <si>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</si>
  <si>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</si>
  <si>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</si>
  <si>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</si>
  <si>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</si>
  <si>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</si>
  <si>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</si>
  <si>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</si>
  <si>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</si>
  <si>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</si>
  <si>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</si>
  <si>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</si>
  <si>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</si>
  <si>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</si>
  <si>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</si>
  <si>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</si>
  <si>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</si>
  <si>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</si>
  <si>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</si>
  <si>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</si>
  <si>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</si>
  <si>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</si>
  <si>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</si>
  <si>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</si>
  <si>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</si>
  <si>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</si>
  <si>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</si>
  <si>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</si>
  <si>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</si>
  <si>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</si>
  <si>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</si>
  <si>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</si>
  <si>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</si>
  <si>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</si>
  <si>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</si>
  <si>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</si>
  <si>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</si>
  <si>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</si>
  <si>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</si>
  <si>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</si>
  <si>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</si>
  <si>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</si>
  <si>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</si>
  <si>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</si>
  <si>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</si>
  <si>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</si>
  <si>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</si>
  <si>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</si>
  <si>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</si>
  <si>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</si>
  <si>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</si>
  <si>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</si>
  <si>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</si>
  <si>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</si>
  <si>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</si>
  <si>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</si>
  <si>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</si>
  <si>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</si>
  <si>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</si>
  <si>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</si>
  <si>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</si>
  <si>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</si>
  <si>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</si>
  <si>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</si>
  <si>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</si>
  <si>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</si>
  <si>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</si>
  <si>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</si>
  <si>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</si>
  <si>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</si>
  <si>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</si>
  <si>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</si>
  <si>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</si>
  <si>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</si>
  <si>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</si>
  <si>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</si>
  <si>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</si>
  <si>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</si>
  <si>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</si>
  <si>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</si>
  <si>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</si>
  <si>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</si>
  <si>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</si>
  <si>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</si>
  <si>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</si>
  <si>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</si>
  <si>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</si>
  <si>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</si>
  <si>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</si>
  <si>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</si>
  <si>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</si>
  <si>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</si>
  <si>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</si>
  <si>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</si>
  <si>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</si>
  <si>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</si>
  <si>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</si>
  <si>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</si>
  <si>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</si>
  <si>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</si>
  <si>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</si>
  <si>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</si>
  <si>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</si>
  <si>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</si>
  <si>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</si>
  <si>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</si>
  <si>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</si>
  <si>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</si>
  <si>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</si>
  <si>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</si>
  <si>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</si>
  <si>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</si>
  <si>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</si>
  <si>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</si>
  <si>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</si>
  <si>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</si>
  <si>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</si>
  <si>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</si>
  <si>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</si>
  <si>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</si>
  <si>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</si>
  <si>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</si>
  <si>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</si>
  <si>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</si>
  <si>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</si>
  <si>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</si>
  <si>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</si>
  <si>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</si>
  <si>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</si>
  <si>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</si>
  <si>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</si>
  <si>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</si>
  <si>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</si>
  <si>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</si>
  <si>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</si>
  <si>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</si>
  <si>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</si>
  <si>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</si>
  <si>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</si>
  <si>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</si>
  <si>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</si>
  <si>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</si>
  <si>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</si>
  <si>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</si>
  <si>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</si>
  <si>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</si>
  <si>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</si>
  <si>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</si>
  <si>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</si>
  <si>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</si>
  <si>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</si>
  <si>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</si>
  <si>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</si>
  <si>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</si>
  <si>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</si>
  <si>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</si>
  <si>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</si>
  <si>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</si>
  <si>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</si>
  <si>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</si>
  <si>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</si>
  <si>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</si>
  <si>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</si>
  <si>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</si>
  <si>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</si>
  <si>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</si>
  <si>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</si>
  <si>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</si>
  <si>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</si>
  <si>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</si>
  <si>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</si>
  <si>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</si>
  <si>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</si>
  <si>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</si>
  <si>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</si>
  <si>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</si>
  <si>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</si>
  <si>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</si>
  <si>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</si>
  <si>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</si>
  <si>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</si>
  <si>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</si>
  <si>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</si>
  <si>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</si>
  <si>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</si>
  <si>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</si>
  <si>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</si>
  <si>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</si>
  <si>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</si>
  <si>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</si>
  <si>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</si>
  <si>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</si>
  <si>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</si>
  <si>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</si>
  <si>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</si>
  <si>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</si>
  <si>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</si>
  <si>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</si>
  <si>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</si>
  <si>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</si>
  <si>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</si>
  <si>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</si>
  <si>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</si>
  <si>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</si>
  <si>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</si>
  <si>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</si>
  <si>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</si>
  <si>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</si>
  <si>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</si>
  <si>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</si>
  <si>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</si>
  <si>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</si>
  <si>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</si>
  <si>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</si>
  <si>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</si>
  <si>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</si>
  <si>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</si>
  <si>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</si>
  <si>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</si>
  <si>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</si>
  <si>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</si>
  <si>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</si>
  <si>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</si>
  <si>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</si>
  <si>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</si>
  <si>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</si>
  <si>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</si>
  <si>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</si>
  <si>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</si>
  <si>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</si>
  <si>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</si>
  <si>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</si>
  <si>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</si>
  <si>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</si>
  <si>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</si>
  <si>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</si>
  <si>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</si>
  <si>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</si>
  <si>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</si>
  <si>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</si>
  <si>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</si>
  <si>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</si>
  <si>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</si>
  <si>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</si>
  <si>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</si>
  <si>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</si>
  <si>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</si>
  <si>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</si>
  <si>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</si>
  <si>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</si>
  <si>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</si>
  <si>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</si>
  <si>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</si>
  <si>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</si>
  <si>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</si>
  <si>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</si>
  <si>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</si>
  <si>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</si>
  <si>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</si>
  <si>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</si>
  <si>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</si>
  <si>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</si>
  <si>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</si>
  <si>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</si>
  <si>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</si>
  <si>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</si>
  <si>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</si>
  <si>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</si>
  <si>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</si>
  <si>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</si>
  <si>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</si>
  <si>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</si>
  <si>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</si>
  <si>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</si>
  <si>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</si>
  <si>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</si>
  <si>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</si>
  <si>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</si>
  <si>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</si>
  <si>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</si>
  <si>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</si>
  <si>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</si>
  <si>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</si>
  <si>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</si>
  <si>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</si>
  <si>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</si>
  <si>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</si>
  <si>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</si>
  <si>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</si>
  <si>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</si>
  <si>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</si>
  <si>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</si>
  <si>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</si>
  <si>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</si>
  <si>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</si>
  <si>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</si>
  <si>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</si>
  <si>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</si>
  <si>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</si>
  <si>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</si>
  <si>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</si>
  <si>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</si>
  <si>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</si>
  <si>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</si>
  <si>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</si>
  <si>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</si>
  <si>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</si>
  <si>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</si>
  <si>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</si>
  <si>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</si>
  <si>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</si>
  <si>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</si>
  <si>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</si>
  <si>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</si>
  <si>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</si>
  <si>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</si>
  <si>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</si>
  <si>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</si>
  <si>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</si>
  <si>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</si>
  <si>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</si>
  <si>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</si>
  <si>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</si>
  <si>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</si>
  <si>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</si>
  <si>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</si>
  <si>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</si>
  <si>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</si>
  <si>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</si>
  <si>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</si>
  <si>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</si>
  <si>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</si>
  <si>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</si>
  <si>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</si>
  <si>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</si>
  <si>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</si>
  <si>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</si>
  <si>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</si>
  <si>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</si>
  <si>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</si>
  <si>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</si>
  <si>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</si>
  <si>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</si>
  <si>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</si>
  <si>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</si>
  <si>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</si>
  <si>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</si>
  <si>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</si>
  <si>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</si>
  <si>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</si>
  <si>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</si>
  <si>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</si>
  <si>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</si>
  <si>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</si>
  <si>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</si>
  <si>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</si>
  <si>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</si>
  <si>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</si>
  <si>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</si>
  <si>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</si>
  <si>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</si>
  <si>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</si>
  <si>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</si>
  <si>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</si>
  <si>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</si>
  <si>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</si>
  <si>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</si>
  <si>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</si>
  <si>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</si>
  <si>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</si>
  <si>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</si>
  <si>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</si>
  <si>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</si>
  <si>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</si>
  <si>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</si>
  <si>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</si>
  <si>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</si>
  <si>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</si>
  <si>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</si>
  <si>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</si>
  <si>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</si>
  <si>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</si>
  <si>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</si>
  <si>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</si>
  <si>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</si>
  <si>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</si>
  <si>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</si>
  <si>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</si>
  <si>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</si>
  <si>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</si>
  <si>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</si>
  <si>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</si>
  <si>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</si>
  <si>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</si>
  <si>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</si>
  <si>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</si>
  <si>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</si>
  <si>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</si>
  <si>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</si>
  <si>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</si>
  <si>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</si>
  <si>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</si>
  <si>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</si>
  <si>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</si>
  <si>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</si>
  <si>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</si>
  <si>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</si>
  <si>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</si>
  <si>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</si>
  <si>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</si>
  <si>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</si>
  <si>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</si>
  <si>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</si>
  <si>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</si>
  <si>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</si>
  <si>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</si>
  <si>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</si>
  <si>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</si>
  <si>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</si>
  <si>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</si>
  <si>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</si>
  <si>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</si>
  <si>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</si>
  <si>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</si>
  <si>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</si>
  <si>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</si>
  <si>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</si>
  <si>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</si>
  <si>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</si>
  <si>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</si>
  <si>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</si>
  <si>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</si>
  <si>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</si>
  <si>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</si>
  <si>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</si>
  <si>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</si>
  <si>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</si>
  <si>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</si>
  <si>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</si>
  <si>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</si>
  <si>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</si>
  <si>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</si>
  <si>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</si>
  <si>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</si>
  <si>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</si>
  <si>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</si>
  <si>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</si>
  <si>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</si>
  <si>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</si>
  <si>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</si>
  <si>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</si>
  <si>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</si>
  <si>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</si>
  <si>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</si>
  <si>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</si>
  <si>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</si>
  <si>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</si>
  <si>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</si>
  <si>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</si>
  <si>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</si>
  <si>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</si>
  <si>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</si>
  <si>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</si>
  <si>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</si>
  <si>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</si>
  <si>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</si>
  <si>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</si>
  <si>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</si>
  <si>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</si>
  <si>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</si>
  <si>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</si>
  <si>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</si>
  <si>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</si>
  <si>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</si>
  <si>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</si>
  <si>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</si>
  <si>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</si>
  <si>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</si>
  <si>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</si>
  <si>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</si>
  <si>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</si>
  <si>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</si>
  <si>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</si>
  <si>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</si>
  <si>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</si>
  <si>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</si>
  <si>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</si>
  <si>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</si>
  <si>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</si>
  <si>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</si>
  <si>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</si>
  <si>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</si>
  <si>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</si>
  <si>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</si>
  <si>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</si>
  <si>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</si>
  <si>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</si>
  <si>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</si>
  <si>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</si>
  <si>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</si>
  <si>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</si>
  <si>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</si>
  <si>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</si>
  <si>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</si>
  <si>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</si>
  <si>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</si>
  <si>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</si>
  <si>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</si>
  <si>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</si>
  <si>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</si>
  <si>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</si>
  <si>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</si>
  <si>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</si>
  <si>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</si>
  <si>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</si>
  <si>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</si>
  <si>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</si>
  <si>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</si>
  <si>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</si>
  <si>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</si>
  <si>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</si>
  <si>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</si>
  <si>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</si>
  <si>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</si>
  <si>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</si>
  <si>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</si>
  <si>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</si>
  <si>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</si>
  <si>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</si>
  <si>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</si>
  <si>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</si>
  <si>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</si>
  <si>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</si>
  <si>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</si>
  <si>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</si>
  <si>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</si>
  <si>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</si>
  <si>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</si>
  <si>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</si>
  <si>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</si>
  <si>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</si>
  <si>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</si>
  <si>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</si>
  <si>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</si>
  <si>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</si>
  <si>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</si>
  <si>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</si>
  <si>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</si>
  <si>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</si>
  <si>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</si>
  <si>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</si>
  <si>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</si>
  <si>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</si>
  <si>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</si>
  <si>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</si>
  <si>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</si>
  <si>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</si>
  <si>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</si>
  <si>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</si>
  <si>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</si>
  <si>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</si>
  <si>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</si>
  <si>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</si>
  <si>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</si>
  <si>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</si>
  <si>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</si>
  <si>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</si>
  <si>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</si>
  <si>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</si>
  <si>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</si>
  <si>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</si>
  <si>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</si>
  <si>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</si>
  <si>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</si>
  <si>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</si>
  <si>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</si>
  <si>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</si>
  <si>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</si>
  <si>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</si>
  <si>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</si>
  <si>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</si>
  <si>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</si>
  <si>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</si>
  <si>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</si>
  <si>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</si>
  <si>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</si>
  <si>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</si>
  <si>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</si>
  <si>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</si>
  <si>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</si>
  <si>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</si>
  <si>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</si>
  <si>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</si>
  <si>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</si>
  <si>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</si>
  <si>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</si>
  <si>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</si>
  <si>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</si>
  <si>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</si>
  <si>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</si>
  <si>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</si>
  <si>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</si>
  <si>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</si>
  <si>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</si>
  <si>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</si>
  <si>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</si>
  <si>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</si>
  <si>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</si>
  <si>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</si>
  <si>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</si>
  <si>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</si>
  <si>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</si>
  <si>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</si>
  <si>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</si>
  <si>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</si>
  <si>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</si>
  <si>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</si>
  <si>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</si>
  <si>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</si>
  <si>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</si>
  <si>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</si>
  <si>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</si>
  <si>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</si>
  <si>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</si>
  <si>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</si>
  <si>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</si>
  <si>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</si>
  <si>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</si>
  <si>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</si>
  <si>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</si>
  <si>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</si>
  <si>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</si>
  <si>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</si>
  <si>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</si>
  <si>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</si>
  <si>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</si>
  <si>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</si>
  <si>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</si>
  <si>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</si>
  <si>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</si>
  <si>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</si>
  <si>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</si>
  <si>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</si>
  <si>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</si>
  <si>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</si>
  <si>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</si>
  <si>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</si>
  <si>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</si>
  <si>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</si>
  <si>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</si>
  <si>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</si>
  <si>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</si>
  <si>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</si>
  <si>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</si>
  <si>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</si>
  <si>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</si>
  <si>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</si>
  <si>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</si>
  <si>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</si>
  <si>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</si>
  <si>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</si>
  <si>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</si>
  <si>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</si>
  <si>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</si>
  <si>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</si>
  <si>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</si>
  <si>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</si>
  <si>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</si>
  <si>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</si>
  <si>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</si>
  <si>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</si>
  <si>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</si>
  <si>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</si>
  <si>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</si>
  <si>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</si>
  <si>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</si>
  <si>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</si>
  <si>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</si>
  <si>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</si>
  <si>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</si>
  <si>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</si>
  <si>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</si>
  <si>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</si>
  <si>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</si>
  <si>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</si>
  <si>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</si>
  <si>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</si>
  <si>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</si>
  <si>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</si>
  <si>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</si>
  <si>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</si>
  <si>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</si>
  <si>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</si>
  <si>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</si>
  <si>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</si>
  <si>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</si>
  <si>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</si>
  <si>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</si>
  <si>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</si>
  <si>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</si>
  <si>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</si>
  <si>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</si>
  <si>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</si>
  <si>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</si>
  <si>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</si>
  <si>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</si>
  <si>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</si>
  <si>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</si>
  <si>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</si>
  <si>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</si>
  <si>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</si>
  <si>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</si>
  <si>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</si>
  <si>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</si>
  <si>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</si>
  <si>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</si>
  <si>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</si>
  <si>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</si>
  <si>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</si>
  <si>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</si>
  <si>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</si>
  <si>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</si>
  <si>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</si>
  <si>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</si>
  <si>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</si>
  <si>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</si>
  <si>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</si>
  <si>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</si>
  <si>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</si>
  <si>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</si>
  <si>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</si>
  <si>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</si>
  <si>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</si>
  <si>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</si>
  <si>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</si>
  <si>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</si>
  <si>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</si>
  <si>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</si>
  <si>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</si>
  <si>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</si>
  <si>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</si>
  <si>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</si>
  <si>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</si>
  <si>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</si>
  <si>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</si>
  <si>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</si>
  <si>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</si>
  <si>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</si>
  <si>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</si>
  <si>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</si>
  <si>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</si>
  <si>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</si>
  <si>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</si>
  <si>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</si>
  <si>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</si>
  <si>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</si>
  <si>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</si>
  <si>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</si>
  <si>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</si>
  <si>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</si>
  <si>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</si>
  <si>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</si>
  <si>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</si>
  <si>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</si>
  <si>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</si>
  <si>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</si>
  <si>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</si>
  <si>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</si>
  <si>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</si>
  <si>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</si>
  <si>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</si>
  <si>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</si>
  <si>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</si>
  <si>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</si>
  <si>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</si>
  <si>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</si>
  <si>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</si>
  <si>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</si>
  <si>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</si>
  <si>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</si>
  <si>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</si>
  <si>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</si>
  <si>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</si>
  <si>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</si>
  <si>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</si>
  <si>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</si>
  <si>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</si>
  <si>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</si>
  <si>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</si>
  <si>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</si>
  <si>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</si>
  <si>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</si>
  <si>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</si>
  <si>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</si>
  <si>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</si>
  <si>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</si>
  <si>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</si>
  <si>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</si>
  <si>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</si>
  <si>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</si>
  <si>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</si>
  <si>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</si>
  <si>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</si>
  <si>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</si>
  <si>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</si>
  <si>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</si>
  <si>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</si>
  <si>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</si>
  <si>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</si>
  <si>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</si>
  <si>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</si>
  <si>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</si>
  <si>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</si>
  <si>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</si>
  <si>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</si>
  <si>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</si>
  <si>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</si>
  <si>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</si>
  <si>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</si>
  <si>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</si>
  <si>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</si>
  <si>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</si>
  <si>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</si>
  <si>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</si>
  <si>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</si>
  <si>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</si>
  <si>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</si>
  <si>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</si>
  <si>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</si>
  <si>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</si>
  <si>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</si>
  <si>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</si>
  <si>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</si>
  <si>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</si>
  <si>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</si>
  <si>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</si>
  <si>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</si>
  <si>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</si>
  <si>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</si>
  <si>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</si>
  <si>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</si>
  <si>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</si>
  <si>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</si>
  <si>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</si>
  <si>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</si>
  <si>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</si>
  <si>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</si>
  <si>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</si>
  <si>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</si>
  <si>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</si>
  <si>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</si>
  <si>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</si>
  <si>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</si>
  <si>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</si>
  <si>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</si>
  <si>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</si>
  <si>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</si>
  <si>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</si>
  <si>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</si>
  <si>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</si>
  <si>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</si>
  <si>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</si>
  <si>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</si>
  <si>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</si>
  <si>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</si>
  <si>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</si>
  <si>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</si>
  <si>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</si>
  <si>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</si>
  <si>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</si>
  <si>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</si>
  <si>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</si>
  <si>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</si>
  <si>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</si>
  <si>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</si>
  <si>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</si>
  <si>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</si>
  <si>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</si>
  <si>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</si>
  <si>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</si>
  <si>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</si>
  <si>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</si>
  <si>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</si>
  <si>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</si>
  <si>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</si>
  <si>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</si>
  <si>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</si>
  <si>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</si>
  <si>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</si>
  <si>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</si>
  <si>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</si>
  <si>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</si>
  <si>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</si>
  <si>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</si>
  <si>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</si>
  <si>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</si>
  <si>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</si>
  <si>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</si>
  <si>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</si>
  <si>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</si>
  <si>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</si>
  <si>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</si>
  <si>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</si>
  <si>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</si>
  <si>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</si>
  <si>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</si>
  <si>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</si>
  <si>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</si>
  <si>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</si>
  <si>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</si>
  <si>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</si>
  <si>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</si>
  <si>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</si>
  <si>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</si>
  <si>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</si>
  <si>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</si>
  <si>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</si>
  <si>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</si>
  <si>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</si>
  <si>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</si>
  <si>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</si>
  <si>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</si>
  <si>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</si>
  <si>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</si>
  <si>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</si>
  <si>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</si>
  <si>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</si>
  <si>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</si>
  <si>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</si>
  <si>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</si>
  <si>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</si>
  <si>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</si>
  <si>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</si>
  <si>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</si>
  <si>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</si>
  <si>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</si>
  <si>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</si>
  <si>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</si>
  <si>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</si>
  <si>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</si>
  <si>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</si>
  <si>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</si>
  <si>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</si>
  <si>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</si>
  <si>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</si>
  <si>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</si>
  <si>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</si>
  <si>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</si>
  <si>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</si>
  <si>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</si>
  <si>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</si>
  <si>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</si>
  <si>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</si>
  <si>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</si>
  <si>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</si>
  <si>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</si>
  <si>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</si>
  <si>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</si>
  <si>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</si>
  <si>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</si>
  <si>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</si>
  <si>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</si>
  <si>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</si>
  <si>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</si>
  <si>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</si>
  <si>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</si>
  <si>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</si>
  <si>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</si>
  <si>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</si>
  <si>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</si>
  <si>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</si>
  <si>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</si>
  <si>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</si>
  <si>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</si>
  <si>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</si>
  <si>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</si>
  <si>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</si>
  <si>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</si>
  <si>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</si>
  <si>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</si>
  <si>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</si>
  <si>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</si>
  <si>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</si>
  <si>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</si>
  <si>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</si>
  <si>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</si>
  <si>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</si>
  <si>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</si>
  <si>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</si>
  <si>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</si>
  <si>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</si>
  <si>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</si>
  <si>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</si>
  <si>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</si>
  <si>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</si>
  <si>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</si>
  <si>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</si>
  <si>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</si>
  <si>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</si>
  <si>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</si>
  <si>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</si>
  <si>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</si>
  <si>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</si>
  <si>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</si>
  <si>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</si>
  <si>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</si>
  <si>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</si>
  <si>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</si>
  <si>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</si>
  <si>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</si>
  <si>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</si>
  <si>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</si>
  <si>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</si>
  <si>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</si>
  <si>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</si>
  <si>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</si>
  <si>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</si>
  <si>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</si>
  <si>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</si>
  <si>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</si>
  <si>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</si>
  <si>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</si>
  <si>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</si>
  <si>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</si>
  <si>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</si>
  <si>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</si>
  <si>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</si>
  <si>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</si>
  <si>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</si>
  <si>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</si>
  <si>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</si>
  <si>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</si>
  <si>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</si>
  <si>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</si>
  <si>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</si>
  <si>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</si>
  <si>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</si>
  <si>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</si>
  <si>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</si>
  <si>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</si>
  <si>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</si>
  <si>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</si>
  <si>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</si>
  <si>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</si>
  <si>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</si>
  <si>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</si>
  <si>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</si>
  <si>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</si>
  <si>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</si>
  <si>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</si>
  <si>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</si>
  <si>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</si>
  <si>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</si>
  <si>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</si>
  <si>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</si>
  <si>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</si>
  <si>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</si>
  <si>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</si>
  <si>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</si>
  <si>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</si>
  <si>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</si>
  <si>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</si>
  <si>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</si>
  <si>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</si>
  <si>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</si>
  <si>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</si>
  <si>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</si>
  <si>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</si>
  <si>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</si>
  <si>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</si>
  <si>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</si>
  <si>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</si>
  <si>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</si>
  <si>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</si>
  <si>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</si>
  <si>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</si>
  <si>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</si>
  <si>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</si>
  <si>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</si>
  <si>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</si>
  <si>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</si>
  <si>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</si>
  <si>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</si>
  <si>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</si>
  <si>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</si>
  <si>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</si>
  <si>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</si>
  <si>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</si>
  <si>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</si>
  <si>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</si>
  <si>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</si>
  <si>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</si>
  <si>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</si>
  <si>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</si>
  <si>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</si>
  <si>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</si>
  <si>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</si>
  <si>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</si>
  <si>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</si>
  <si>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</si>
  <si>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</si>
  <si>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</si>
  <si>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</si>
  <si>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</si>
  <si>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</si>
  <si>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</si>
  <si>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</si>
  <si>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</si>
  <si>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</si>
  <si>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</si>
  <si>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</si>
  <si>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</si>
  <si>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</si>
  <si>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</si>
  <si>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</si>
  <si>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</si>
  <si>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</si>
  <si>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</si>
  <si>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</si>
  <si>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</si>
  <si>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</si>
  <si>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</si>
  <si>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</si>
  <si>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</si>
  <si>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</si>
  <si>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</si>
  <si>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</si>
  <si>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</si>
  <si>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</si>
  <si>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</si>
  <si>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</si>
  <si>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</si>
  <si>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</si>
  <si>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</si>
  <si>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</si>
  <si>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</si>
  <si>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</si>
  <si>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</si>
  <si>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</si>
  <si>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</si>
  <si>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</si>
  <si>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</si>
  <si>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</si>
  <si>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</si>
  <si>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</si>
  <si>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</si>
  <si>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</si>
  <si>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</si>
  <si>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</si>
  <si>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</si>
  <si>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</si>
  <si>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</si>
  <si>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</si>
  <si>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</si>
  <si>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</si>
  <si>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</si>
  <si>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</si>
  <si>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</si>
  <si>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</si>
  <si>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</si>
  <si>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</si>
  <si>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</si>
  <si>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</si>
  <si>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</si>
  <si>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</si>
  <si>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</si>
  <si>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</si>
  <si>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</si>
  <si>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</si>
  <si>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</si>
  <si>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</si>
  <si>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</si>
  <si>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</si>
  <si>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</si>
  <si>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</si>
  <si>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</si>
  <si>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</si>
  <si>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</si>
  <si>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</si>
  <si>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</si>
  <si>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</si>
  <si>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</si>
  <si>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</si>
  <si>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</si>
  <si>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</si>
  <si>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</si>
  <si>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</si>
  <si>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</si>
  <si>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</si>
  <si>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</si>
  <si>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</si>
  <si>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</si>
  <si>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</si>
  <si>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</si>
  <si>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</si>
  <si>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</si>
  <si>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</si>
  <si>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</si>
  <si>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</si>
  <si>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</si>
  <si>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</si>
  <si>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</si>
  <si>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</si>
  <si>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</si>
  <si>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</si>
  <si>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</si>
  <si>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</si>
  <si>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</si>
  <si>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</si>
  <si>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</si>
  <si>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</si>
  <si>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</si>
  <si>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</si>
  <si>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</si>
  <si>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</si>
  <si>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</si>
  <si>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</si>
  <si>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</si>
  <si>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</si>
  <si>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</si>
  <si>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</si>
  <si>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</si>
  <si>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</si>
  <si>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</si>
  <si>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</si>
  <si>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</si>
  <si>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</si>
  <si>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</si>
  <si>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</si>
  <si>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</si>
  <si>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</si>
  <si>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</si>
  <si>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</si>
  <si>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</si>
  <si>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</si>
  <si>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</si>
  <si>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</si>
  <si>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</si>
  <si>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</si>
  <si>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</si>
  <si>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</si>
  <si>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</si>
  <si>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</si>
  <si>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</si>
  <si>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</si>
  <si>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</si>
  <si>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</si>
  <si>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</si>
  <si>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</si>
  <si>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</si>
  <si>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</si>
  <si>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</si>
  <si>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</si>
  <si>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</si>
  <si>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</si>
  <si>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</si>
  <si>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</si>
  <si>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</si>
  <si>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</si>
  <si>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</si>
  <si>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</si>
  <si>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</si>
  <si>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</si>
  <si>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</si>
  <si>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</si>
  <si>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</si>
  <si>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</si>
  <si>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</si>
  <si>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</si>
  <si>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</si>
  <si>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</si>
  <si>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</si>
  <si>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</si>
  <si>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</si>
  <si>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</si>
  <si>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</si>
  <si>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</si>
  <si>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</si>
  <si>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</si>
  <si>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</si>
  <si>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</si>
  <si>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</si>
  <si>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</si>
  <si>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</si>
  <si>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</si>
  <si>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</si>
  <si>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</si>
  <si>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</si>
  <si>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</si>
  <si>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</si>
  <si>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</si>
  <si>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</si>
  <si>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</si>
  <si>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</si>
  <si>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</si>
  <si>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</si>
  <si>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</si>
  <si>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</si>
  <si>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</si>
  <si>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</si>
  <si>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</si>
  <si>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</si>
  <si>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</si>
  <si>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</si>
  <si>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</si>
  <si>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</si>
  <si>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</si>
  <si>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</si>
  <si>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</si>
  <si>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</si>
  <si>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</si>
  <si>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</si>
  <si>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</si>
  <si>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</si>
  <si>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</si>
  <si>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</si>
  <si>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</si>
  <si>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</si>
  <si>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</si>
  <si>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</si>
  <si>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</si>
  <si>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</si>
  <si>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</si>
  <si>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</si>
  <si>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</si>
  <si>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</si>
  <si>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</si>
  <si>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</si>
  <si>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</si>
  <si>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</si>
  <si>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</si>
  <si>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</si>
  <si>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</si>
  <si>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</si>
  <si>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</si>
  <si>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</si>
  <si>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</si>
  <si>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</si>
  <si>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</si>
  <si>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</si>
  <si>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</si>
  <si>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</si>
  <si>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</si>
  <si>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</si>
  <si>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</si>
  <si>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</si>
  <si>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</si>
  <si>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</si>
  <si>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</si>
  <si>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</si>
  <si>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</si>
  <si>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</si>
  <si>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</si>
  <si>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</si>
  <si>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</si>
  <si>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</si>
  <si>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</si>
  <si>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</si>
  <si>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</si>
  <si>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</si>
  <si>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</si>
  <si>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</si>
  <si>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</si>
  <si>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</si>
  <si>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</si>
  <si>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</si>
  <si>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</si>
  <si>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</si>
  <si>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</si>
  <si>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</si>
  <si>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</si>
  <si>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</si>
  <si>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</si>
  <si>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</si>
  <si>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</si>
  <si>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</si>
  <si>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</si>
  <si>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</si>
  <si>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</si>
  <si>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</si>
  <si>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</si>
  <si>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</si>
  <si>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</si>
  <si>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</si>
  <si>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</si>
  <si>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</si>
  <si>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</si>
  <si>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</si>
  <si>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</si>
  <si>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</si>
  <si>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</si>
  <si>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</si>
  <si>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</si>
  <si>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</si>
  <si>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</si>
  <si>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</si>
  <si>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</si>
  <si>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</si>
  <si>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</si>
  <si>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</si>
  <si>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</si>
  <si>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</si>
  <si>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</si>
  <si>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</si>
  <si>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</si>
  <si>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</si>
  <si>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</si>
  <si>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</si>
  <si>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</si>
  <si>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</si>
  <si>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</si>
  <si>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</si>
  <si>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</si>
  <si>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</si>
  <si>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</si>
  <si>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</si>
  <si>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</si>
  <si>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</si>
  <si>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</si>
  <si>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</si>
  <si>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</si>
  <si>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</si>
  <si>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</si>
  <si>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</si>
  <si>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</si>
  <si>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</si>
  <si>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</si>
  <si>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</si>
  <si>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</si>
  <si>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</si>
  <si>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</si>
  <si>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</si>
  <si>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</si>
  <si>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</si>
  <si>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</si>
  <si>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</si>
  <si>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</si>
  <si>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</si>
  <si>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</si>
  <si>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</si>
  <si>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</si>
  <si>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</si>
  <si>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</si>
  <si>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</si>
  <si>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</si>
  <si>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</si>
  <si>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</si>
  <si>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</si>
  <si>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</si>
  <si>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</si>
  <si>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</si>
  <si>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</si>
  <si>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</si>
  <si>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</si>
  <si>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</si>
  <si>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</si>
  <si>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</si>
  <si>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</si>
  <si>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</si>
  <si>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</si>
  <si>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</si>
  <si>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</si>
  <si>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</si>
  <si>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</si>
  <si>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</si>
  <si>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</si>
  <si>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</si>
  <si>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</si>
  <si>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</si>
  <si>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</si>
  <si>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</si>
  <si>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</si>
  <si>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</si>
  <si>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</si>
  <si>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</si>
  <si>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</si>
  <si>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</si>
  <si>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</si>
  <si>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</si>
  <si>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</si>
  <si>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</si>
  <si>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</si>
  <si>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</si>
  <si>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</si>
  <si>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</si>
  <si>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</si>
  <si>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</si>
  <si>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</si>
  <si>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</si>
  <si>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</si>
  <si>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</si>
  <si>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</si>
  <si>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</si>
  <si>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</si>
  <si>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</si>
  <si>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</si>
  <si>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</si>
  <si>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</si>
  <si>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</si>
  <si>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</si>
  <si>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</si>
  <si>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</si>
  <si>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</si>
  <si>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</si>
  <si>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</si>
  <si>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</si>
  <si>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</si>
  <si>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</si>
  <si>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</si>
  <si>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</si>
  <si>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</si>
  <si>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</si>
  <si>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</si>
  <si>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</si>
  <si>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</si>
  <si>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</si>
  <si>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</si>
  <si>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</si>
  <si>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</si>
  <si>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</si>
  <si>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</si>
  <si>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</si>
  <si>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</si>
  <si>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</si>
  <si>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</si>
  <si>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</si>
  <si>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</si>
  <si>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</si>
  <si>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</si>
  <si>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</si>
  <si>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</si>
  <si>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</si>
  <si>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</si>
  <si>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</si>
  <si>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</si>
  <si>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</si>
  <si>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</si>
  <si>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</si>
  <si>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</si>
  <si>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</si>
  <si>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</si>
  <si>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</si>
  <si>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</si>
  <si>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</si>
  <si>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</si>
  <si>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</si>
  <si>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</si>
  <si>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</si>
  <si>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</si>
  <si>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</si>
  <si>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</si>
  <si>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</si>
  <si>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</si>
  <si>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</si>
  <si>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</si>
  <si>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</si>
  <si>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</si>
  <si>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</si>
  <si>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</si>
  <si>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</si>
  <si>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</si>
  <si>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</si>
  <si>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</si>
  <si>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</si>
  <si>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</si>
  <si>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</si>
  <si>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</si>
  <si>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</si>
  <si>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</si>
  <si>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</si>
  <si>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</si>
  <si>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</si>
  <si>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</si>
  <si>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</si>
  <si>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</si>
  <si>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</si>
  <si>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</si>
  <si>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</si>
  <si>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</si>
  <si>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</si>
  <si>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</si>
  <si>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</si>
  <si>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</si>
  <si>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</si>
  <si>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</si>
  <si>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</si>
  <si>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</si>
  <si>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</si>
  <si>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</si>
  <si>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</si>
  <si>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</si>
  <si>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</si>
  <si>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</si>
  <si>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</si>
  <si>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</si>
  <si>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</si>
  <si>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</si>
  <si>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</si>
  <si>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</si>
  <si>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</si>
  <si>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</si>
  <si>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</si>
  <si>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</si>
  <si>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</si>
  <si>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</si>
  <si>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</si>
  <si>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</si>
  <si>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</si>
  <si>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</si>
  <si>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</si>
  <si>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</si>
  <si>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</si>
  <si>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</si>
  <si>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</si>
  <si>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</si>
  <si>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</si>
  <si>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</si>
  <si>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</si>
  <si>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</si>
  <si>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</si>
  <si>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</si>
  <si>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</si>
  <si>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</si>
  <si>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</si>
  <si>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</si>
  <si>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</si>
  <si>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</si>
  <si>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</si>
  <si>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</si>
  <si>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</si>
  <si>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</si>
  <si>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</si>
  <si>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</si>
  <si>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</si>
  <si>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</si>
  <si>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</si>
  <si>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</si>
  <si>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</si>
  <si>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</si>
  <si>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</si>
  <si>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</si>
  <si>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</si>
  <si>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</si>
  <si>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</si>
  <si>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</si>
  <si>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</si>
  <si>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</si>
  <si>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</si>
  <si>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</si>
  <si>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</si>
  <si>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</si>
  <si>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</si>
  <si>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</si>
  <si>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</si>
  <si>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</si>
  <si>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</si>
  <si>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</si>
  <si>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</si>
  <si>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</si>
  <si>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</si>
  <si>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</si>
  <si>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</si>
  <si>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</si>
  <si>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</si>
  <si>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</si>
  <si>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</si>
  <si>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</si>
  <si>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</si>
  <si>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</si>
  <si>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</si>
  <si>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</si>
  <si>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</si>
  <si>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</si>
  <si>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</si>
  <si>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</si>
  <si>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</si>
  <si>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</si>
  <si>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</si>
  <si>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</si>
  <si>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</si>
  <si>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</si>
  <si>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</si>
  <si>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</si>
  <si>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</si>
  <si>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</si>
  <si>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</si>
  <si>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</si>
  <si>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</si>
  <si>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</si>
  <si>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</si>
  <si>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</si>
  <si>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</si>
  <si>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</si>
  <si>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</si>
  <si>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</si>
  <si>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</si>
  <si>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</si>
  <si>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</si>
  <si>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</si>
  <si>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</si>
  <si>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</si>
  <si>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</si>
  <si>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</si>
  <si>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</si>
  <si>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</si>
  <si>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</si>
  <si>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</si>
  <si>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</si>
  <si>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</si>
  <si>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</si>
  <si>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</si>
  <si>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</si>
  <si>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</si>
  <si>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</si>
  <si>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</si>
  <si>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</si>
  <si>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</si>
  <si>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</si>
  <si>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</si>
  <si>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</si>
  <si>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</si>
  <si>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</si>
  <si>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</si>
  <si>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</si>
  <si>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</si>
  <si>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</si>
  <si>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</si>
  <si>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</si>
  <si>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</si>
  <si>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</si>
  <si>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</si>
  <si>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</si>
  <si>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</si>
  <si>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</si>
  <si>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</si>
  <si>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</si>
  <si>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</si>
  <si>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</si>
  <si>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</si>
  <si>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</si>
  <si>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</si>
  <si>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</si>
  <si>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</si>
  <si>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</si>
  <si>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</si>
  <si>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</si>
  <si>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</si>
  <si>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</si>
  <si>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</si>
  <si>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</si>
  <si>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</si>
  <si>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</si>
  <si>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</si>
  <si>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</si>
  <si>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</si>
  <si>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</si>
  <si>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</si>
  <si>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</si>
  <si>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</si>
  <si>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</si>
  <si>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</si>
  <si>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</si>
  <si>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</si>
  <si>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</si>
  <si>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</si>
  <si>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</si>
  <si>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</si>
  <si>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</si>
  <si>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</si>
  <si>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</si>
  <si>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</si>
  <si>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</si>
  <si>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</si>
  <si>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</si>
  <si>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</si>
  <si>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</si>
  <si>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</si>
  <si>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</si>
  <si>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</si>
  <si>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</si>
  <si>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</si>
  <si>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</si>
  <si>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</si>
  <si>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</si>
  <si>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</si>
  <si>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</si>
  <si>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</si>
  <si>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</si>
  <si>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</si>
  <si>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</si>
  <si>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</si>
  <si>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</si>
  <si>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</si>
  <si>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</si>
  <si>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</si>
  <si>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</si>
  <si>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</si>
  <si>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</si>
  <si>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</si>
  <si>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</si>
  <si>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</si>
  <si>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</si>
  <si>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</si>
  <si>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</si>
  <si>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</si>
  <si>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</si>
  <si>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</si>
  <si>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</si>
  <si>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</si>
  <si>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</si>
  <si>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</si>
  <si>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</si>
  <si>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</si>
  <si>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</si>
  <si>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</si>
  <si>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</si>
  <si>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</si>
  <si>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</si>
  <si>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</si>
  <si>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</si>
  <si>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</si>
  <si>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</si>
  <si>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</si>
  <si>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</si>
  <si>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</si>
  <si>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</si>
  <si>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</si>
  <si>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</si>
  <si>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</si>
  <si>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</si>
  <si>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</si>
  <si>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</si>
  <si>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</si>
  <si>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</si>
  <si>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</si>
  <si>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</si>
  <si>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</si>
  <si>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</si>
  <si>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</si>
  <si>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</si>
  <si>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</si>
  <si>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</si>
  <si>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</si>
  <si>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</si>
  <si>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</si>
  <si>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</si>
  <si>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</si>
  <si>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</si>
  <si>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</si>
  <si>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</si>
  <si>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</si>
  <si>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</si>
  <si>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</si>
  <si>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</si>
  <si>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</si>
  <si>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</si>
  <si>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</si>
  <si>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</si>
  <si>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</si>
  <si>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</si>
  <si>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</si>
  <si>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</si>
  <si>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</si>
  <si>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</si>
  <si>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</si>
  <si>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</si>
  <si>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</si>
  <si>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</si>
  <si>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</si>
  <si>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</si>
  <si>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</si>
  <si>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</si>
  <si>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</si>
  <si>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</si>
  <si>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</si>
  <si>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</si>
  <si>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</si>
  <si>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</si>
  <si>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</si>
  <si>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</si>
  <si>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</si>
  <si>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</si>
  <si>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</si>
  <si>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</si>
  <si>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</si>
  <si>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</si>
  <si>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</si>
  <si>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</si>
  <si>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</si>
  <si>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</si>
  <si>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</si>
  <si>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</si>
  <si>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</si>
  <si>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</si>
  <si>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</si>
  <si>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</si>
  <si>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</si>
  <si>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</si>
  <si>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</si>
  <si>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</si>
  <si>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</si>
  <si>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</si>
  <si>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</si>
  <si>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</si>
  <si>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</si>
  <si>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</si>
  <si>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</si>
  <si>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</si>
  <si>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</si>
  <si>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</si>
  <si>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</si>
  <si>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</si>
  <si>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</si>
  <si>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</si>
  <si>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</si>
  <si>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</si>
  <si>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</si>
  <si>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</si>
  <si>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</si>
  <si>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</si>
  <si>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</si>
  <si>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</si>
  <si>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</si>
  <si>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</si>
  <si>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</si>
  <si>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</si>
  <si>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</si>
  <si>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</si>
  <si>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</si>
  <si>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</si>
  <si>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</si>
  <si>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</si>
  <si>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</si>
  <si>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</si>
  <si>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</si>
  <si>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</si>
  <si>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</si>
  <si>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</si>
  <si>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</si>
  <si>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</si>
  <si>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</si>
  <si>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</si>
  <si>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</si>
  <si>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</si>
  <si>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</si>
  <si>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</si>
  <si>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</si>
  <si>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</si>
  <si>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</si>
  <si>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</si>
  <si>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</si>
  <si>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</si>
  <si>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</si>
  <si>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</si>
  <si>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</si>
  <si>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</si>
  <si>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</si>
  <si>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</si>
  <si>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</si>
  <si>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</si>
  <si>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</si>
  <si>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</si>
  <si>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</si>
  <si>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</si>
  <si>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</si>
  <si>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</si>
  <si>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</si>
  <si>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</si>
  <si>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</si>
  <si>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</si>
  <si>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</si>
  <si>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</si>
  <si>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</si>
  <si>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</si>
  <si>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</si>
  <si>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</si>
  <si>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</si>
  <si>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</si>
  <si>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</si>
  <si>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</si>
  <si>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</si>
  <si>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</si>
  <si>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</si>
  <si>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</si>
  <si>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</si>
  <si>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</si>
  <si>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</si>
  <si>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</si>
  <si>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</si>
  <si>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</si>
  <si>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</si>
  <si>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</si>
  <si>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</si>
  <si>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</si>
  <si>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</si>
  <si>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</si>
  <si>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</si>
  <si>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</si>
  <si>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</si>
  <si>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</si>
  <si>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</si>
  <si>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</si>
  <si>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</si>
  <si>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</si>
  <si>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</si>
  <si>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</si>
  <si>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</si>
  <si>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</si>
  <si>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</si>
  <si>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</si>
  <si>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</si>
  <si>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</si>
  <si>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</si>
  <si>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</si>
  <si>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</si>
  <si>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</si>
  <si>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</si>
  <si>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</si>
  <si>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</si>
  <si>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</si>
  <si>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</si>
  <si>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</si>
  <si>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</si>
  <si>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</si>
  <si>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</si>
  <si>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</si>
  <si>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</si>
  <si>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</si>
  <si>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</si>
  <si>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</si>
  <si>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</si>
  <si>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</si>
  <si>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</si>
  <si>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</si>
  <si>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</si>
  <si>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</si>
  <si>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</si>
  <si>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</si>
  <si>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</si>
  <si>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</si>
  <si>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</si>
  <si>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</si>
  <si>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</si>
  <si>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</si>
  <si>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</si>
  <si>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</si>
  <si>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</si>
  <si>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</si>
  <si>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</si>
  <si>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</si>
  <si>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</si>
  <si>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</si>
  <si>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</si>
  <si>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</si>
  <si>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</si>
  <si>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</si>
  <si>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</si>
  <si>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</si>
  <si>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</si>
  <si>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</si>
  <si>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</si>
  <si>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</si>
  <si>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</si>
  <si>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</si>
  <si>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</si>
  <si>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</si>
  <si>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</si>
  <si>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</si>
  <si>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</si>
  <si>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</si>
  <si>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</si>
  <si>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</si>
  <si>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</si>
  <si>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</si>
  <si>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</si>
  <si>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</si>
  <si>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</si>
  <si>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</si>
  <si>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</si>
  <si>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</si>
  <si>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</si>
  <si>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</si>
  <si>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</si>
  <si>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</si>
  <si>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</si>
  <si>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</si>
  <si>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</si>
  <si>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</si>
  <si>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</si>
  <si>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</si>
  <si>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</si>
  <si>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</si>
  <si>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</si>
  <si>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</si>
  <si>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</si>
  <si>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</si>
  <si>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</si>
  <si>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</si>
  <si>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</si>
  <si>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</si>
  <si>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</si>
  <si>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</si>
  <si>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</si>
  <si>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</si>
  <si>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</si>
  <si>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</si>
  <si>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</si>
  <si>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</si>
  <si>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</si>
  <si>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</si>
  <si>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</si>
  <si>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</si>
  <si>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</si>
  <si>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</si>
  <si>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</si>
  <si>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</si>
  <si>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</si>
  <si>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</si>
  <si>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</si>
  <si>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</si>
  <si>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</si>
  <si>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</si>
  <si>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</si>
  <si>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</si>
  <si>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</si>
  <si>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</si>
  <si>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</si>
  <si>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</si>
  <si>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</si>
  <si>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</si>
  <si>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</si>
  <si>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</si>
  <si>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</si>
  <si>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</si>
  <si>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</si>
  <si>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</si>
  <si>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</si>
  <si>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</si>
  <si>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</si>
  <si>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</si>
  <si>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</si>
  <si>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</si>
  <si>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</si>
  <si>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</si>
  <si>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</si>
  <si>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</si>
  <si>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</si>
  <si>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</si>
  <si>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</si>
  <si>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</si>
  <si>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</si>
  <si>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</si>
  <si>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</si>
  <si>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</si>
  <si>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</si>
  <si>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</si>
  <si>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</si>
  <si>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</si>
  <si>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</si>
  <si>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</si>
  <si>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</si>
  <si>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</si>
  <si>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</si>
  <si>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</si>
  <si>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</si>
  <si>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</si>
  <si>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</si>
  <si>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</si>
  <si>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</si>
  <si>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</si>
  <si>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</si>
  <si>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</si>
  <si>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</si>
  <si>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</si>
  <si>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</si>
  <si>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</si>
  <si>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</si>
  <si>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</si>
  <si>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</si>
  <si>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</si>
  <si>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</si>
  <si>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</si>
  <si>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</si>
  <si>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</si>
  <si>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</si>
  <si>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</si>
  <si>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</si>
  <si>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</si>
  <si>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</si>
  <si>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</si>
  <si>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</si>
  <si>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</si>
  <si>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</si>
  <si>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</si>
  <si>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</si>
  <si>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</si>
  <si>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</si>
  <si>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</si>
  <si>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</si>
  <si>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</si>
  <si>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</si>
  <si>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</si>
  <si>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</si>
  <si>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</si>
  <si>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</si>
  <si>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</si>
  <si>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</si>
  <si>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</si>
  <si>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</si>
  <si>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</si>
  <si>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</si>
  <si>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</si>
  <si>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</si>
  <si>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</si>
  <si>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</si>
  <si>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</si>
  <si>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</si>
  <si>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</si>
  <si>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</si>
  <si>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</si>
  <si>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</si>
  <si>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</si>
  <si>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</si>
  <si>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</si>
  <si>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</si>
  <si>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</si>
  <si>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</si>
  <si>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</si>
  <si>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</si>
  <si>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</si>
  <si>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</si>
  <si>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</si>
  <si>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</si>
  <si>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</si>
  <si>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</si>
  <si>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</si>
  <si>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</si>
  <si>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</si>
  <si>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</si>
  <si>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</si>
  <si>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</si>
  <si>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</si>
  <si>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</si>
  <si>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</si>
  <si>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</si>
  <si>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</si>
  <si>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</si>
  <si>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</si>
  <si>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</si>
  <si>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</si>
  <si>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</si>
  <si>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</si>
  <si>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</si>
  <si>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</si>
  <si>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</si>
  <si>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</si>
  <si>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</si>
  <si>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</si>
  <si>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</si>
  <si>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</si>
  <si>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</si>
  <si>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</si>
  <si>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</si>
  <si>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</si>
  <si>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</si>
  <si>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</si>
  <si>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</si>
  <si>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</si>
  <si>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</si>
  <si>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</si>
  <si>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</si>
  <si>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</si>
  <si>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</si>
  <si>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</si>
  <si>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</si>
  <si>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</si>
  <si>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</si>
  <si>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</si>
  <si>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</si>
  <si>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</si>
  <si>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</si>
  <si>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</si>
  <si>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</si>
  <si>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</si>
  <si>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</si>
  <si>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</si>
  <si>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</si>
  <si>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</si>
  <si>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</si>
  <si>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</si>
  <si>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</si>
  <si>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</si>
  <si>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</si>
  <si>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</si>
  <si>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</si>
  <si>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</si>
  <si>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</si>
  <si>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</si>
  <si>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</si>
  <si>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</si>
  <si>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</si>
  <si>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</si>
  <si>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</si>
  <si>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</si>
  <si>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</si>
  <si>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</si>
  <si>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</si>
  <si>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</si>
  <si>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</si>
  <si>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</si>
  <si>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</si>
  <si>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</si>
  <si>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</si>
  <si>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</si>
  <si>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</si>
  <si>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</si>
  <si>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</si>
  <si>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</si>
  <si>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</si>
  <si>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</si>
  <si>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</si>
  <si>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</si>
  <si>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</si>
  <si>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</si>
  <si>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</si>
  <si>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</si>
  <si>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</si>
  <si>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</si>
  <si>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</si>
  <si>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</si>
  <si>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</si>
  <si>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</si>
  <si>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</si>
  <si>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</si>
  <si>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</si>
  <si>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</si>
  <si>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</si>
  <si>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</si>
  <si>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</si>
  <si>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</si>
  <si>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</si>
  <si>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</si>
  <si>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</si>
  <si>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</si>
  <si>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</si>
  <si>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</si>
  <si>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</si>
  <si>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</si>
  <si>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</si>
  <si>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</si>
  <si>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</si>
  <si>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</si>
  <si>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</si>
  <si>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</si>
  <si>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</si>
  <si>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</si>
  <si>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</si>
  <si>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</si>
  <si>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</si>
  <si>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</si>
  <si>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</si>
  <si>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</si>
  <si>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</si>
  <si>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</si>
  <si>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</si>
  <si>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</si>
  <si>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</si>
  <si>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</si>
  <si>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</si>
  <si>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</si>
  <si>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</si>
  <si>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</si>
  <si>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</si>
  <si>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</si>
  <si>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</si>
  <si>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</si>
  <si>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</si>
  <si>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</si>
  <si>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</si>
  <si>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</si>
  <si>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</si>
  <si>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</si>
  <si>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</si>
  <si>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</si>
  <si>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</si>
  <si>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</si>
  <si>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</si>
  <si>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</si>
  <si>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</si>
  <si>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</si>
  <si>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</si>
  <si>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</si>
  <si>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</si>
  <si>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</si>
  <si>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</si>
  <si>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</si>
  <si>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</si>
  <si>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</si>
  <si>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</si>
  <si>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</si>
  <si>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</si>
  <si>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</si>
  <si>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</si>
  <si>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</si>
  <si>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</si>
  <si>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</si>
  <si>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</si>
  <si>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</si>
  <si>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</si>
  <si>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</si>
  <si>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</si>
  <si>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</si>
  <si>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</si>
  <si>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</si>
  <si>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</si>
  <si>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</si>
  <si>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</si>
  <si>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</si>
  <si>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</si>
  <si>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</si>
  <si>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</si>
  <si>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</si>
  <si>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</si>
  <si>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</si>
  <si>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</si>
  <si>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</si>
  <si>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</si>
  <si>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</si>
  <si>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</si>
  <si>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</si>
  <si>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</si>
  <si>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</si>
  <si>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</si>
  <si>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</si>
  <si>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</si>
  <si>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</si>
  <si>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</si>
  <si>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</si>
  <si>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</si>
  <si>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</si>
  <si>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</si>
  <si>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</si>
  <si>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</si>
  <si>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</si>
  <si>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</si>
  <si>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</si>
  <si>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</si>
  <si>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</si>
  <si>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</si>
  <si>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</si>
  <si>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</si>
  <si>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</si>
  <si>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</si>
  <si>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</si>
  <si>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</si>
  <si>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</si>
  <si>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</si>
  <si>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</si>
  <si>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</si>
  <si>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</si>
  <si>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</si>
  <si>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</si>
  <si>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</si>
  <si>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</si>
  <si>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</si>
  <si>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</si>
  <si>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</si>
  <si>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</si>
  <si>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</si>
  <si>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</si>
  <si>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</si>
  <si>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</si>
  <si>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</si>
  <si>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</si>
  <si>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</si>
  <si>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</si>
  <si>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</si>
  <si>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</si>
  <si>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</si>
  <si>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</si>
  <si>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</si>
  <si>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</si>
  <si>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</si>
  <si>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</si>
  <si>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</si>
  <si>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</si>
  <si>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</si>
  <si>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</si>
  <si>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</si>
  <si>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</si>
  <si>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</si>
  <si>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</si>
  <si>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</si>
  <si>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</si>
  <si>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</si>
  <si>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</si>
  <si>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</si>
  <si>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</si>
  <si>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</si>
  <si>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</si>
  <si>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</si>
  <si>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</si>
  <si>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</si>
  <si>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</si>
  <si>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</si>
  <si>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</si>
  <si>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</si>
  <si>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</si>
  <si>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</si>
  <si>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</si>
  <si>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</si>
  <si>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</si>
  <si>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</si>
  <si>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</si>
  <si>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</si>
  <si>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</si>
  <si>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</si>
  <si>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</si>
  <si>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</si>
  <si>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</si>
  <si>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</si>
  <si>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</si>
  <si>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</si>
  <si>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</si>
  <si>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</si>
  <si>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</si>
  <si>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</si>
  <si>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</si>
  <si>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</si>
  <si>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</si>
  <si>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</si>
  <si>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</si>
  <si>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</si>
  <si>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</si>
  <si>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</si>
  <si>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</si>
  <si>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</si>
  <si>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</si>
  <si>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</si>
  <si>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</si>
  <si>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</si>
  <si>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</si>
  <si>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</si>
  <si>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</si>
  <si>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</si>
  <si>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</si>
  <si>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</si>
  <si>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</si>
  <si>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</si>
  <si>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</si>
  <si>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</si>
  <si>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</si>
  <si>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</si>
  <si>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</si>
  <si>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</si>
  <si>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</si>
  <si>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</si>
  <si>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</si>
  <si>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</si>
  <si>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</si>
  <si>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</si>
  <si>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</si>
  <si>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</si>
  <si>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</si>
  <si>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</si>
  <si>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</si>
  <si>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</si>
  <si>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</si>
  <si>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</si>
  <si>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</si>
  <si>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</si>
  <si>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</si>
  <si>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</si>
  <si>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</si>
  <si>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</si>
  <si>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</si>
  <si>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</si>
  <si>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</si>
  <si>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</si>
  <si>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</si>
  <si>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</si>
  <si>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</si>
  <si>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</si>
  <si>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</si>
  <si>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</si>
  <si>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</si>
  <si>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</si>
  <si>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</si>
  <si>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</si>
  <si>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</si>
  <si>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</si>
  <si>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</si>
  <si>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</si>
  <si>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</si>
  <si>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</si>
  <si>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</si>
  <si>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</si>
  <si>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</si>
  <si>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</si>
  <si>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</si>
  <si>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</si>
  <si>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</si>
  <si>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</si>
  <si>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</si>
  <si>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</si>
  <si>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</si>
  <si>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</si>
  <si>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</si>
  <si>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</si>
  <si>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</si>
  <si>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</si>
  <si>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</si>
  <si>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</si>
  <si>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</si>
  <si>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</si>
  <si>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</si>
  <si>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</si>
  <si>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</si>
  <si>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</si>
  <si>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</si>
  <si>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</si>
  <si>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</si>
  <si>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</si>
  <si>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</si>
  <si>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</si>
  <si>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</si>
  <si>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</si>
  <si>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</si>
  <si>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</si>
  <si>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</si>
  <si>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</si>
  <si>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</si>
  <si>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</si>
  <si>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</si>
  <si>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</si>
  <si>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</si>
  <si>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</si>
  <si>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</si>
  <si>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</si>
  <si>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</si>
  <si>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</si>
  <si>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</si>
  <si>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</si>
  <si>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</si>
  <si>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</si>
  <si>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</si>
  <si>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</si>
  <si>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</si>
  <si>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</si>
  <si>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</si>
  <si>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</si>
  <si>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</si>
  <si>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</si>
  <si>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</si>
  <si>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</si>
  <si>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</si>
  <si>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</si>
  <si>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</si>
  <si>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</si>
  <si>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</si>
  <si>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</si>
  <si>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</si>
  <si>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</si>
  <si>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</si>
  <si>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</si>
  <si>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</si>
  <si>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</si>
  <si>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</si>
  <si>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</si>
  <si>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</si>
  <si>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</si>
  <si>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</si>
  <si>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</si>
  <si>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</si>
  <si>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</si>
  <si>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</si>
  <si>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</si>
  <si>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</si>
  <si>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</si>
  <si>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</si>
  <si>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</si>
  <si>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</si>
  <si>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</si>
  <si>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</si>
  <si>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</si>
  <si>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</si>
  <si>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</si>
  <si>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</si>
  <si>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</si>
  <si>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</si>
  <si>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</si>
  <si>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</si>
  <si>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</si>
  <si>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</si>
  <si>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</si>
  <si>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</si>
  <si>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</si>
  <si>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</si>
  <si>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</si>
  <si>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</si>
  <si>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</si>
  <si>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</si>
  <si>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</si>
  <si>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</si>
  <si>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</si>
  <si>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</si>
  <si>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</si>
  <si>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</si>
  <si>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</si>
  <si>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</si>
  <si>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</si>
  <si>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</si>
  <si>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</si>
  <si>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</si>
  <si>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</si>
  <si>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</si>
  <si>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</si>
  <si>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</si>
  <si>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</si>
  <si>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</si>
  <si>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</si>
  <si>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</si>
  <si>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</si>
  <si>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</si>
  <si>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</si>
  <si>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</si>
  <si>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</si>
  <si>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</si>
  <si>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</si>
  <si>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</si>
  <si>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</si>
  <si>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</si>
  <si>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</si>
  <si>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</si>
  <si>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</si>
  <si>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</si>
  <si>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</si>
  <si>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</si>
  <si>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</si>
  <si>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</si>
  <si>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</si>
  <si>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</si>
  <si>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</si>
  <si>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</si>
  <si>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</si>
  <si>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</si>
  <si>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</si>
  <si>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</si>
  <si>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</si>
  <si>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</si>
  <si>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</si>
  <si>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</si>
  <si>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</si>
  <si>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</si>
  <si>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</si>
  <si>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</si>
  <si>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</si>
  <si>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</si>
  <si>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</si>
  <si>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</si>
  <si>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</si>
  <si>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</si>
  <si>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</si>
  <si>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</si>
  <si>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</si>
  <si>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</si>
  <si>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</si>
  <si>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</si>
  <si>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</si>
  <si>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</si>
  <si>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</si>
  <si>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</si>
  <si>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</si>
  <si>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</si>
  <si>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</si>
  <si>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</si>
  <si>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</si>
  <si>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</si>
  <si>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</si>
  <si>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</si>
  <si>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</si>
  <si>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</si>
  <si>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</si>
  <si>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</si>
  <si>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</si>
  <si>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</si>
  <si>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</si>
  <si>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</si>
  <si>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</si>
  <si>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</si>
  <si>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</si>
  <si>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</si>
  <si>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</si>
  <si>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</si>
  <si>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</si>
  <si>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</si>
  <si>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</si>
  <si>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</si>
  <si>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</si>
  <si>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</si>
  <si>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</si>
  <si>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</si>
  <si>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</si>
  <si>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</si>
  <si>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</si>
  <si>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</si>
  <si>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</si>
  <si>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</si>
  <si>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</si>
  <si>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</si>
  <si>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</si>
  <si>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</si>
  <si>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</si>
  <si>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</si>
  <si>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</si>
  <si>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</si>
  <si>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</si>
  <si>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</si>
  <si>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</si>
  <si>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</si>
  <si>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</si>
  <si>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</si>
  <si>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</si>
  <si>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</si>
  <si>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</si>
  <si>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</si>
  <si>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</si>
  <si>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</si>
  <si>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</si>
  <si>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</si>
  <si>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</si>
  <si>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</si>
  <si>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</si>
  <si>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</si>
  <si>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</si>
  <si>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</si>
  <si>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</si>
  <si>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</si>
  <si>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</si>
  <si>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</si>
  <si>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</si>
  <si>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</si>
  <si>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</si>
  <si>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</si>
  <si>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</si>
  <si>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</si>
  <si>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</si>
  <si>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</si>
  <si>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</si>
  <si>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</si>
  <si>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</si>
  <si>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</si>
  <si>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</si>
  <si>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</si>
  <si>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</si>
  <si>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</si>
  <si>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</si>
  <si>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</si>
  <si>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</si>
  <si>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</si>
  <si>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</si>
  <si>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</si>
  <si>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</si>
  <si>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</si>
  <si>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</si>
  <si>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</si>
  <si>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</si>
  <si>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</si>
  <si>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</si>
  <si>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</si>
  <si>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</si>
  <si>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</si>
  <si>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</si>
  <si>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</si>
  <si>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</si>
  <si>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</si>
  <si>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</si>
  <si>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</si>
  <si>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</si>
  <si>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</si>
  <si>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</si>
  <si>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</si>
  <si>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</si>
  <si>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</si>
  <si>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</si>
  <si>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</si>
  <si>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</si>
  <si>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</si>
  <si>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</si>
  <si>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</si>
  <si>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</si>
  <si>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</si>
  <si>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</si>
  <si>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</si>
  <si>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</si>
  <si>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</si>
  <si>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</si>
  <si>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</si>
  <si>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</si>
  <si>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</si>
  <si>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</si>
  <si>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</si>
  <si>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</si>
  <si>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</si>
  <si>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</si>
  <si>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</si>
  <si>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</si>
  <si>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</si>
  <si>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</si>
  <si>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</si>
  <si>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</si>
  <si>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</si>
  <si>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</si>
  <si>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</si>
  <si>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</si>
  <si>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</si>
  <si>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</si>
  <si>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</si>
  <si>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</si>
  <si>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</si>
  <si>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</si>
  <si>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</si>
  <si>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</si>
  <si>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</si>
  <si>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</si>
  <si>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</si>
  <si>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</si>
  <si>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</si>
  <si>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</si>
  <si>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</si>
  <si>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</si>
  <si>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</si>
  <si>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</si>
  <si>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</si>
  <si>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</si>
  <si>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</si>
  <si>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</si>
  <si>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</si>
  <si>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</si>
  <si>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</si>
  <si>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</si>
  <si>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</si>
  <si>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</si>
  <si>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</si>
  <si>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</si>
  <si>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</si>
  <si>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</si>
  <si>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</si>
  <si>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</si>
  <si>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</si>
  <si>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</si>
  <si>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</si>
  <si>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</si>
  <si>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</si>
  <si>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</si>
  <si>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</si>
  <si>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</si>
  <si>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</si>
  <si>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</si>
  <si>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</si>
  <si>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</si>
  <si>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</si>
  <si>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</si>
  <si>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</si>
  <si>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</si>
  <si>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</si>
  <si>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</si>
  <si>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</si>
  <si>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</si>
  <si>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</si>
  <si>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</si>
  <si>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</si>
  <si>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</si>
  <si>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</si>
  <si>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</si>
  <si>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</si>
  <si>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</si>
  <si>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</si>
  <si>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</si>
  <si>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</si>
  <si>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</si>
  <si>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</si>
  <si>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</si>
  <si>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</si>
  <si>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</si>
  <si>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</si>
  <si>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</si>
  <si>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</si>
  <si>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</si>
  <si>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</si>
  <si>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</si>
  <si>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</si>
  <si>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</si>
  <si>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</si>
  <si>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</si>
  <si>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</si>
  <si>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</si>
  <si>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</si>
  <si>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</si>
  <si>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</si>
  <si>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</si>
  <si>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</si>
  <si>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</si>
  <si>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</si>
  <si>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</si>
  <si>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</si>
  <si>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</si>
  <si>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</si>
  <si>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</si>
  <si>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</si>
  <si>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</si>
  <si>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</si>
  <si>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</si>
  <si>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</si>
  <si>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</si>
  <si>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</si>
  <si>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</si>
  <si>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</si>
  <si>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</si>
  <si>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</si>
  <si>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</si>
  <si>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</si>
  <si>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</si>
  <si>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</si>
  <si>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</si>
  <si>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</si>
  <si>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</si>
  <si>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</si>
  <si>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</si>
  <si>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</si>
  <si>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</si>
  <si>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</si>
  <si>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</si>
  <si>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</si>
  <si>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</si>
  <si>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</si>
  <si>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</si>
  <si>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</si>
  <si>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</si>
  <si>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</si>
  <si>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</si>
  <si>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</si>
  <si>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</si>
  <si>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</si>
  <si>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</si>
  <si>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</si>
  <si>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</si>
  <si>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</si>
  <si>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</si>
  <si>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</si>
  <si>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</si>
  <si>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</si>
  <si>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</si>
  <si>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</si>
  <si>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</si>
  <si>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</si>
  <si>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</si>
  <si>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</si>
  <si>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</si>
  <si>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</si>
  <si>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</si>
  <si>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</si>
  <si>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</si>
  <si>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</si>
  <si>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</si>
  <si>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</si>
  <si>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</si>
  <si>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</si>
  <si>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</si>
  <si>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</si>
  <si>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</si>
  <si>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</si>
  <si>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</si>
  <si>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</si>
  <si>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</si>
  <si>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</si>
  <si>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</si>
  <si>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</si>
  <si>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</si>
  <si>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</si>
  <si>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</si>
  <si>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</si>
  <si>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</si>
  <si>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</si>
  <si>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</si>
  <si>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</si>
  <si>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</si>
  <si>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</si>
  <si>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</si>
  <si>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</si>
  <si>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</si>
  <si>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</si>
  <si>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</si>
  <si>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</si>
  <si>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</si>
  <si>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</si>
  <si>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</si>
  <si>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</si>
  <si>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</si>
  <si>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</si>
  <si>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</si>
  <si>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</si>
  <si>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</si>
  <si>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</si>
  <si>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</si>
  <si>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</si>
  <si>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</si>
  <si>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</si>
  <si>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</si>
  <si>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</si>
  <si>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</si>
  <si>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</si>
  <si>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</si>
  <si>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</si>
  <si>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</si>
  <si>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</si>
  <si>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</si>
  <si>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</si>
  <si>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</si>
  <si>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</si>
  <si>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</si>
  <si>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</si>
  <si>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</si>
  <si>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</si>
  <si>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</si>
  <si>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</si>
  <si>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</si>
  <si>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</si>
  <si>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</si>
  <si>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</si>
  <si>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</si>
  <si>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</si>
  <si>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</si>
  <si>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</si>
  <si>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</si>
  <si>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</si>
  <si>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</si>
  <si>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</si>
  <si>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</si>
  <si>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</si>
  <si>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</si>
  <si>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</si>
  <si>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</si>
  <si>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</si>
  <si>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</si>
  <si>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</si>
  <si>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</si>
  <si>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</si>
  <si>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</si>
  <si>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</si>
  <si>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</si>
  <si>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</si>
  <si>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</si>
  <si>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</si>
  <si>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</si>
  <si>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</si>
  <si>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</si>
  <si>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</si>
  <si>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</si>
  <si>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</si>
  <si>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</si>
  <si>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</si>
  <si>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</si>
  <si>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</si>
  <si>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</si>
  <si>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</si>
  <si>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</si>
  <si>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</si>
  <si>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</si>
  <si>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</si>
  <si>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</si>
  <si>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</si>
  <si>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</si>
  <si>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</si>
  <si>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</si>
  <si>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</si>
  <si>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</si>
  <si>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</si>
  <si>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</si>
  <si>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</si>
  <si>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</si>
  <si>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</si>
  <si>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</si>
  <si>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</si>
  <si>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</si>
  <si>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</si>
  <si>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</si>
  <si>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</si>
  <si>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</si>
  <si>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</si>
  <si>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</si>
  <si>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</si>
  <si>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</si>
  <si>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</si>
  <si>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</si>
  <si>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</si>
  <si>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</si>
  <si>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</si>
  <si>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</si>
  <si>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</si>
  <si>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</si>
  <si>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</si>
  <si>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</si>
  <si>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</si>
  <si>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</si>
  <si>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</si>
  <si>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</si>
  <si>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</si>
  <si>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</si>
  <si>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</si>
  <si>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</si>
  <si>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</si>
  <si>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</si>
  <si>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</si>
  <si>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</si>
  <si>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</si>
  <si>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</si>
  <si>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</si>
  <si>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</si>
  <si>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</si>
  <si>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</si>
  <si>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</si>
  <si>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</si>
  <si>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</si>
  <si>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</si>
  <si>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</si>
  <si>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</si>
  <si>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</si>
  <si>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</si>
  <si>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</si>
  <si>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</si>
  <si>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</si>
  <si>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</si>
  <si>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</si>
  <si>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</si>
  <si>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</si>
  <si>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</si>
  <si>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</si>
  <si>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</si>
  <si>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</si>
  <si>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</si>
  <si>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</si>
  <si>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</si>
  <si>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</si>
  <si>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</si>
  <si>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</si>
  <si>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</si>
  <si>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</si>
  <si>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</si>
  <si>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</si>
  <si>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</si>
  <si>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</si>
  <si>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</si>
  <si>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</si>
  <si>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</si>
  <si>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</si>
  <si>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</si>
  <si>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</si>
  <si>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</si>
  <si>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</si>
  <si>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</si>
  <si>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</si>
  <si>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</si>
  <si>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</si>
  <si>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</si>
  <si>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</si>
  <si>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</si>
  <si>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</si>
  <si>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</si>
  <si>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</si>
  <si>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</si>
  <si>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</si>
  <si>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</si>
  <si>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</si>
  <si>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</si>
  <si>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</si>
  <si>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</si>
  <si>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</si>
  <si>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</si>
  <si>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</si>
  <si>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</si>
  <si>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</si>
  <si>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</si>
  <si>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</si>
  <si>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</si>
  <si>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</si>
  <si>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</si>
  <si>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</si>
  <si>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</si>
  <si>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</si>
  <si>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</si>
  <si>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</si>
  <si>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</si>
  <si>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</si>
  <si>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</si>
  <si>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</si>
  <si>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</si>
  <si>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</si>
  <si>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</si>
  <si>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</si>
  <si>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</si>
  <si>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</si>
  <si>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</si>
  <si>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</si>
  <si>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</si>
  <si>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</si>
  <si>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</si>
  <si>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</si>
  <si>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</si>
  <si>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</si>
  <si>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</si>
  <si>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</si>
  <si>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</si>
  <si>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</si>
  <si>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</si>
  <si>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</si>
  <si>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</si>
  <si>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</si>
  <si>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</si>
  <si>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</si>
  <si>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</si>
  <si>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</si>
  <si>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</si>
  <si>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</si>
  <si>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</si>
  <si>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</si>
  <si>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</si>
  <si>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</si>
  <si>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</si>
  <si>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</si>
  <si>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</si>
  <si>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</si>
  <si>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</si>
  <si>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</si>
  <si>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</si>
  <si>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</si>
  <si>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</si>
  <si>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</si>
  <si>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</si>
  <si>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</si>
  <si>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</si>
  <si>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</si>
  <si>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</si>
  <si>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</si>
  <si>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</si>
  <si>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</si>
  <si>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</si>
  <si>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</si>
  <si>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</si>
  <si>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</si>
  <si>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</si>
  <si>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</si>
  <si>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</si>
  <si>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</si>
  <si>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</si>
  <si>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</si>
  <si>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</si>
  <si>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</si>
  <si>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</si>
  <si>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</si>
  <si>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</si>
  <si>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</si>
  <si>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</si>
  <si>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</si>
  <si>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</si>
  <si>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</si>
  <si>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</si>
  <si>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</si>
  <si>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</si>
  <si>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</si>
  <si>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</si>
  <si>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</si>
  <si>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</si>
  <si>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</si>
  <si>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</si>
  <si>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</si>
  <si>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</si>
  <si>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</si>
  <si>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</si>
  <si>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</si>
  <si>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</si>
  <si>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</si>
  <si>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</si>
  <si>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</si>
  <si>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</si>
  <si>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</si>
  <si>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</si>
  <si>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</si>
  <si>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</si>
  <si>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</si>
  <si>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</si>
  <si>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</si>
  <si>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</si>
  <si>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</si>
  <si>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</si>
  <si>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</si>
  <si>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</si>
  <si>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</si>
  <si>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</si>
  <si>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</si>
  <si>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</si>
  <si>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</si>
  <si>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</si>
  <si>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</si>
  <si>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</si>
  <si>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</si>
  <si>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</si>
  <si>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</si>
  <si>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</si>
  <si>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</si>
  <si>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</si>
  <si>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</si>
  <si>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</si>
  <si>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</si>
  <si>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</si>
  <si>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</si>
  <si>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</si>
  <si>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</si>
  <si>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</si>
  <si>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</si>
  <si>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</si>
  <si>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</si>
  <si>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</si>
  <si>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</si>
  <si>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</si>
  <si>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</si>
  <si>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</si>
  <si>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</si>
  <si>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</si>
  <si>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</si>
  <si>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</si>
  <si>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</si>
  <si>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</si>
  <si>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</si>
  <si>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</si>
  <si>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</si>
  <si>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</si>
  <si>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</si>
  <si>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</si>
  <si>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</si>
  <si>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</si>
  <si>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</si>
  <si>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</si>
  <si>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</si>
  <si>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</si>
  <si>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</si>
  <si>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</si>
  <si>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</si>
  <si>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</si>
  <si>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</si>
  <si>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</si>
  <si>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</si>
  <si>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</si>
  <si>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</si>
  <si>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</si>
  <si>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</si>
  <si>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</si>
  <si>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</si>
  <si>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</si>
  <si>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</si>
  <si>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</si>
  <si>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</si>
  <si>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</si>
  <si>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</si>
  <si>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</si>
  <si>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</si>
  <si>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</si>
  <si>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</si>
  <si>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</si>
  <si>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</si>
  <si>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</si>
  <si>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</si>
  <si>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</si>
  <si>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</si>
  <si>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</si>
  <si>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</si>
  <si>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</si>
  <si>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</si>
  <si>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</si>
  <si>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</si>
  <si>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</si>
  <si>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</si>
  <si>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</si>
  <si>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</si>
  <si>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</si>
  <si>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</si>
  <si>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</si>
  <si>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</si>
  <si>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</si>
  <si>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</si>
  <si>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</si>
  <si>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</si>
  <si>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</si>
  <si>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</si>
  <si>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</si>
  <si>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</si>
  <si>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</si>
  <si>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</si>
  <si>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</si>
  <si>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</si>
  <si>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</si>
  <si>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</si>
  <si>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</si>
  <si>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</si>
  <si>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</si>
  <si>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</si>
  <si>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</si>
  <si>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</si>
  <si>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</si>
  <si>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</si>
  <si>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</si>
  <si>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</si>
  <si>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</si>
  <si>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</si>
  <si>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</si>
  <si>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</si>
  <si>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</si>
  <si>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</si>
  <si>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</si>
  <si>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</si>
  <si>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</si>
  <si>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</si>
  <si>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</si>
  <si>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</si>
  <si>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</si>
  <si>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</si>
  <si>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</si>
  <si>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</si>
  <si>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</si>
  <si>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</si>
  <si>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</si>
  <si>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</si>
  <si>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</si>
  <si>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</si>
  <si>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</si>
  <si>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</si>
  <si>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</si>
  <si>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</si>
  <si>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</si>
  <si>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</si>
  <si>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</si>
  <si>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</si>
  <si>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</si>
  <si>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</si>
  <si>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</si>
  <si>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</si>
  <si>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</si>
  <si>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</si>
  <si>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</si>
  <si>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</si>
  <si>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</si>
  <si>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</si>
  <si>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</si>
  <si>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</si>
  <si>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</si>
  <si>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</si>
  <si>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</si>
  <si>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</si>
  <si>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</si>
  <si>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</si>
  <si>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</si>
  <si>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</si>
  <si>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</si>
  <si>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</si>
  <si>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</si>
  <si>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</si>
  <si>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</si>
  <si>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</si>
  <si>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</si>
  <si>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</si>
  <si>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</si>
  <si>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</si>
  <si>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</si>
  <si>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</si>
  <si>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</si>
  <si>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</si>
  <si>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</si>
  <si>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</si>
  <si>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</si>
  <si>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</si>
  <si>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</si>
  <si>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</si>
  <si>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</si>
  <si>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</si>
  <si>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</si>
  <si>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</si>
  <si>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</si>
  <si>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</si>
  <si>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</si>
  <si>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</si>
  <si>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</si>
  <si>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</si>
  <si>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</si>
  <si>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</si>
  <si>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</si>
  <si>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</si>
  <si>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</si>
  <si>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</si>
  <si>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</si>
  <si>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</si>
  <si>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</si>
  <si>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</si>
  <si>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</si>
  <si>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</si>
  <si>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</si>
  <si>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</si>
  <si>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</si>
  <si>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</si>
  <si>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</si>
  <si>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</si>
  <si>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</si>
  <si>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</si>
  <si>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</si>
  <si>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</si>
  <si>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</si>
  <si>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</si>
  <si>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</si>
  <si>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</si>
  <si>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</si>
  <si>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</si>
  <si>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</si>
  <si>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</si>
  <si>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</si>
  <si>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</si>
  <si>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</si>
  <si>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</si>
  <si>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</si>
  <si>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</si>
  <si>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</si>
  <si>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</si>
  <si>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</si>
  <si>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</si>
  <si>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</si>
  <si>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</si>
  <si>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</si>
  <si>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</si>
  <si>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</si>
  <si>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</si>
  <si>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</si>
  <si>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</si>
  <si>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</si>
  <si>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</si>
  <si>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</si>
  <si>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</si>
  <si>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</si>
  <si>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</si>
  <si>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</si>
  <si>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</si>
  <si>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</si>
  <si>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</si>
  <si>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</si>
  <si>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</si>
  <si>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</si>
  <si>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</si>
  <si>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</si>
  <si>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</si>
  <si>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</si>
  <si>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</si>
  <si>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</si>
  <si>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</si>
  <si>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</si>
  <si>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</si>
  <si>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</si>
  <si>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</si>
  <si>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</si>
  <si>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</si>
  <si>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</si>
  <si>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</si>
  <si>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</si>
  <si>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</si>
  <si>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</si>
  <si>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</si>
  <si>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</si>
  <si>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</si>
  <si>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</si>
  <si>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</si>
  <si>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</si>
  <si>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</si>
  <si>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</si>
  <si>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</si>
  <si>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</si>
  <si>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</si>
  <si>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</si>
  <si>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</si>
  <si>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</si>
  <si>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</si>
  <si>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</si>
  <si>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</si>
  <si>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</si>
  <si>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</si>
  <si>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</si>
  <si>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</si>
  <si>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</si>
  <si>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</si>
  <si>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</si>
  <si>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</si>
  <si>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</si>
  <si>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</si>
  <si>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</si>
  <si>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</si>
  <si>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</si>
  <si>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</si>
  <si>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</si>
  <si>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</si>
  <si>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</si>
  <si>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</si>
  <si>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</si>
  <si>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</si>
  <si>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</si>
  <si>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</si>
  <si>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</si>
  <si>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</si>
  <si>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</si>
  <si>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</si>
  <si>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</si>
  <si>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</si>
  <si>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</si>
  <si>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</si>
  <si>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</si>
  <si>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</si>
  <si>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</si>
  <si>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</si>
  <si>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</si>
  <si>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</si>
  <si>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</si>
  <si>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</si>
  <si>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</si>
  <si>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</si>
  <si>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</si>
  <si>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</si>
  <si>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</si>
  <si>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</si>
  <si>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</si>
  <si>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</si>
  <si>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</si>
  <si>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</si>
  <si>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</si>
  <si>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</si>
  <si>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</si>
  <si>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</si>
  <si>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</si>
  <si>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</si>
  <si>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</si>
  <si>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</si>
  <si>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</si>
  <si>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</si>
  <si>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</si>
  <si>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</si>
  <si>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</si>
  <si>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</si>
  <si>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</si>
  <si>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</si>
  <si>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</si>
  <si>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</si>
  <si>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</si>
  <si>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</si>
  <si>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</si>
  <si>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</si>
  <si>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</si>
  <si>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</si>
  <si>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</si>
  <si>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</si>
  <si>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</si>
  <si>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</si>
  <si>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</si>
  <si>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</si>
  <si>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</si>
  <si>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</si>
  <si>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</si>
  <si>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</si>
  <si>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</si>
  <si>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</si>
  <si>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</si>
  <si>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</si>
  <si>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</si>
  <si>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</si>
  <si>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</si>
  <si>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</si>
  <si>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</si>
  <si>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</si>
  <si>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</si>
  <si>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</si>
  <si>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</si>
  <si>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</si>
  <si>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</si>
  <si>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</si>
  <si>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</si>
  <si>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</si>
  <si>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</si>
  <si>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</si>
  <si>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</si>
  <si>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</si>
  <si>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</si>
  <si>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</si>
  <si>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</si>
  <si>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</si>
  <si>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</si>
  <si>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</si>
  <si>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</si>
  <si>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</si>
  <si>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</si>
  <si>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</si>
  <si>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</si>
  <si>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</si>
  <si>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</si>
  <si>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</si>
  <si>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</si>
  <si>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</si>
  <si>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</si>
  <si>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</si>
  <si>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</si>
  <si>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</si>
  <si>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</si>
  <si>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</si>
  <si>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</si>
  <si>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</si>
  <si>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</si>
  <si>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</si>
  <si>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</si>
  <si>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</si>
  <si>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</si>
  <si>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</si>
  <si>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</si>
  <si>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</si>
  <si>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</si>
  <si>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</si>
  <si>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</si>
  <si>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</si>
  <si>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</si>
  <si>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</si>
  <si>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</si>
  <si>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</si>
  <si>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</si>
  <si>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</si>
  <si>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</si>
  <si>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</si>
  <si>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</si>
  <si>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</si>
  <si>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</si>
  <si>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</si>
  <si>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</si>
  <si>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</si>
  <si>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</si>
  <si>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</si>
  <si>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</si>
  <si>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</si>
  <si>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</si>
  <si>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</si>
  <si>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</si>
  <si>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</si>
  <si>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</si>
  <si>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</si>
  <si>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</si>
  <si>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</si>
  <si>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</si>
  <si>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</si>
  <si>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</si>
  <si>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</si>
  <si>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</si>
  <si>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</si>
  <si>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</si>
  <si>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</si>
  <si>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</si>
  <si>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</si>
  <si>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</si>
  <si>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</si>
  <si>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</si>
  <si>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</si>
  <si>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</si>
  <si>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</si>
  <si>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</si>
  <si>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</si>
  <si>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</si>
  <si>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</si>
  <si>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</si>
  <si>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</si>
  <si>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</si>
  <si>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</si>
  <si>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</si>
  <si>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</si>
  <si>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</si>
  <si>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</si>
  <si>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</si>
  <si>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</si>
  <si>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</si>
  <si>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</si>
  <si>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</si>
  <si>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</si>
  <si>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</si>
  <si>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</si>
  <si>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</si>
  <si>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</si>
  <si>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</si>
  <si>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</si>
  <si>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</si>
  <si>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</si>
  <si>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</si>
  <si>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</si>
  <si>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</si>
  <si>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</si>
  <si>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</si>
  <si>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</si>
  <si>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</si>
  <si>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</si>
  <si>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</si>
  <si>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</si>
  <si>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</si>
  <si>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</si>
  <si>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</si>
  <si>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</si>
  <si>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</si>
  <si>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</si>
  <si>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</si>
  <si>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</si>
  <si>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</si>
  <si>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</si>
  <si>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</si>
  <si>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</si>
  <si>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</si>
  <si>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</si>
  <si>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</si>
  <si>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</si>
  <si>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</si>
  <si>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</si>
  <si>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</si>
  <si>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</si>
  <si>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</si>
  <si>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</si>
  <si>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</si>
  <si>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</si>
  <si>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</si>
  <si>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</si>
  <si>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</si>
  <si>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</si>
  <si>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</si>
  <si>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</si>
  <si>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</si>
  <si>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</si>
  <si>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</si>
  <si>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</si>
  <si>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</si>
  <si>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</si>
  <si>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</si>
  <si>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</si>
  <si>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</si>
  <si>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</si>
  <si>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</si>
  <si>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</si>
  <si>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</si>
  <si>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</si>
  <si>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</si>
  <si>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</si>
  <si>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</si>
  <si>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</si>
  <si>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</si>
  <si>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</si>
  <si>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</si>
  <si>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</si>
  <si>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</si>
  <si>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</si>
  <si>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</si>
  <si>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</si>
  <si>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</si>
  <si>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</si>
  <si>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</si>
  <si>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</si>
  <si>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</si>
  <si>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</si>
  <si>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</si>
  <si>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</si>
  <si>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</si>
  <si>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</si>
  <si>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</si>
  <si>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</si>
  <si>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</si>
  <si>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</si>
  <si>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</si>
  <si>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</si>
  <si>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</si>
  <si>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</si>
  <si>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</si>
  <si>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</si>
  <si>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</si>
  <si>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</si>
  <si>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</si>
  <si>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</si>
  <si>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</si>
  <si>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</si>
  <si>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</si>
  <si>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</si>
  <si>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</si>
  <si>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</si>
  <si>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</si>
  <si>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</si>
  <si>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</si>
  <si>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</si>
  <si>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</si>
  <si>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</si>
  <si>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</si>
  <si>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</si>
  <si>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</si>
  <si>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</si>
  <si>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</si>
  <si>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</si>
  <si>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</si>
  <si>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</si>
  <si>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</si>
  <si>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</si>
  <si>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</si>
  <si>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</si>
  <si>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</si>
  <si>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</si>
  <si>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</si>
  <si>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</si>
  <si>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</si>
  <si>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</si>
  <si>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</si>
  <si>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</si>
  <si>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</si>
  <si>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</si>
  <si>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</si>
  <si>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</si>
  <si>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</si>
  <si>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</si>
  <si>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</si>
  <si>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</si>
  <si>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</si>
  <si>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</si>
  <si>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</si>
  <si>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</si>
  <si>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</si>
  <si>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</si>
  <si>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</si>
  <si>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</si>
  <si>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</si>
  <si>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</si>
  <si>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</si>
  <si>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</si>
  <si>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</si>
  <si>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</si>
  <si>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</si>
  <si>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</si>
  <si>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</si>
  <si>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</si>
  <si>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</si>
  <si>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</si>
  <si>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</si>
  <si>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</si>
  <si>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</si>
  <si>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</si>
  <si>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</si>
  <si>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</si>
  <si>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</si>
  <si>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</si>
  <si>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</si>
  <si>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</si>
  <si>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</si>
  <si>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</si>
  <si>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</si>
  <si>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</si>
  <si>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</si>
  <si>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</si>
  <si>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</si>
  <si>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</si>
  <si>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</si>
  <si>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</si>
  <si>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</si>
  <si>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</si>
  <si>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</si>
  <si>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</si>
  <si>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</si>
  <si>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</si>
  <si>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</si>
  <si>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</si>
  <si>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</si>
  <si>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</si>
  <si>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</si>
  <si>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</si>
  <si>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</si>
  <si>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</si>
  <si>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</si>
  <si>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</si>
  <si>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</si>
  <si>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</si>
  <si>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</si>
  <si>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</si>
  <si>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</si>
  <si>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</si>
  <si>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</si>
  <si>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</si>
  <si>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</si>
  <si>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</si>
  <si>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</si>
  <si>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</si>
  <si>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</si>
  <si>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</si>
  <si>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</si>
  <si>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</si>
  <si>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</si>
  <si>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</si>
  <si>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</si>
  <si>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</si>
  <si>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</si>
  <si>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</si>
  <si>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</si>
  <si>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</si>
  <si>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</si>
  <si>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</si>
  <si>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</si>
  <si>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</si>
  <si>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</si>
  <si>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</si>
  <si>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</si>
  <si>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</si>
  <si>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</si>
  <si>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</si>
  <si>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</si>
  <si>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</si>
  <si>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</si>
  <si>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</si>
  <si>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</si>
  <si>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</si>
  <si>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</si>
  <si>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</si>
  <si>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</si>
  <si>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</si>
  <si>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</si>
  <si>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</si>
  <si>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</si>
  <si>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</si>
  <si>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</si>
  <si>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</si>
  <si>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</si>
  <si>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</si>
  <si>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</si>
  <si>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</si>
  <si>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</si>
  <si>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</si>
  <si>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</si>
  <si>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</si>
  <si>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</si>
  <si>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</si>
  <si>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</si>
  <si>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</si>
  <si>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</si>
  <si>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</si>
  <si>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</si>
  <si>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</si>
  <si>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</si>
  <si>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</si>
  <si>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</si>
  <si>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</si>
  <si>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</si>
  <si>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</si>
  <si>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</si>
  <si>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</si>
  <si>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</si>
  <si>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</si>
  <si>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</si>
  <si>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</si>
  <si>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</si>
  <si>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</si>
  <si>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</si>
  <si>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</si>
  <si>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</si>
  <si>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</si>
  <si>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</si>
  <si>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</si>
  <si>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</si>
  <si>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</si>
  <si>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</si>
  <si>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</si>
  <si>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</si>
  <si>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</si>
  <si>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</si>
  <si>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</si>
  <si>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</si>
  <si>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</si>
  <si>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</si>
  <si>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</si>
  <si>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</si>
  <si>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</si>
  <si>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</si>
  <si>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</si>
  <si>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</si>
  <si>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</si>
  <si>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</si>
  <si>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</si>
  <si>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</si>
  <si>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</si>
  <si>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</si>
  <si>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</si>
  <si>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</si>
  <si>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</si>
  <si>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</si>
  <si>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</si>
  <si>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</si>
  <si>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</si>
  <si>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</si>
  <si>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</si>
  <si>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</si>
  <si>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</si>
  <si>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</si>
  <si>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</si>
  <si>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</si>
  <si>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</si>
  <si>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</si>
  <si>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</si>
  <si>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</si>
  <si>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</si>
  <si>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</si>
  <si>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</si>
  <si>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</si>
  <si>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</si>
  <si>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</si>
  <si>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</si>
  <si>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</si>
  <si>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</si>
  <si>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</si>
  <si>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</si>
  <si>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</si>
  <si>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</si>
  <si>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</si>
  <si>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</si>
  <si>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</si>
  <si>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</si>
  <si>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</si>
  <si>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</si>
  <si>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</si>
  <si>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</si>
  <si>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</si>
  <si>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</si>
  <si>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</si>
  <si>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</si>
  <si>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</si>
  <si>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</si>
  <si>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</si>
  <si>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</si>
  <si>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</si>
  <si>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</si>
  <si>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</si>
  <si>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</si>
  <si>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</si>
  <si>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</si>
  <si>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</si>
  <si>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</si>
  <si>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</si>
  <si>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</si>
  <si>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</si>
  <si>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</si>
  <si>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</si>
  <si>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</si>
  <si>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</si>
  <si>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</si>
  <si>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</si>
  <si>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</si>
  <si>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</si>
  <si>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</si>
  <si>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</si>
  <si>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</si>
  <si>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</si>
  <si>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</si>
  <si>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</si>
  <si>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</si>
  <si>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</si>
  <si>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</si>
  <si>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</si>
  <si>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</si>
  <si>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</si>
  <si>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</si>
  <si>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</si>
  <si>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</si>
  <si>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</si>
  <si>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</si>
  <si>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</si>
  <si>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</si>
  <si>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</si>
  <si>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</si>
  <si>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</si>
  <si>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</si>
  <si>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</si>
  <si>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</si>
  <si>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</si>
  <si>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</si>
  <si>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</si>
  <si>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</si>
  <si>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</si>
  <si>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</si>
  <si>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</si>
  <si>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</si>
  <si>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</si>
  <si>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</si>
  <si>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</si>
  <si>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</si>
  <si>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</si>
  <si>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</si>
  <si>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</si>
  <si>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</si>
  <si>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</si>
  <si>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</si>
  <si>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</si>
  <si>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</si>
  <si>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</si>
  <si>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</si>
  <si>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</si>
  <si>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</si>
  <si>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</si>
  <si>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</si>
  <si>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</si>
  <si>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</si>
  <si>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</si>
  <si>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</si>
  <si>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</si>
  <si>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</si>
  <si>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</si>
  <si>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</si>
  <si>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</si>
  <si>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</si>
  <si>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</si>
  <si>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</si>
  <si>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</si>
  <si>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</si>
  <si>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</si>
  <si>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</si>
  <si>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</si>
  <si>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</si>
  <si>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</si>
  <si>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</si>
  <si>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</si>
  <si>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</si>
  <si>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</si>
  <si>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</si>
  <si>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</si>
  <si>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</si>
  <si>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</si>
  <si>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</si>
  <si>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</si>
  <si>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</si>
  <si>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</si>
  <si>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</si>
  <si>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</si>
  <si>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</si>
  <si>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</si>
  <si>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</si>
  <si>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</si>
  <si>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</si>
  <si>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</si>
  <si>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</si>
  <si>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</si>
  <si>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</si>
  <si>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</si>
  <si>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</si>
  <si>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</si>
  <si>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</si>
  <si>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</si>
  <si>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</si>
  <si>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</si>
  <si>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</si>
  <si>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</si>
  <si>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</si>
  <si>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</si>
  <si>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</si>
  <si>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</si>
  <si>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</si>
  <si>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</si>
  <si>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</si>
  <si>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</si>
  <si>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</si>
  <si>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</si>
  <si>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</si>
  <si>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</si>
  <si>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</si>
  <si>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</si>
  <si>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</si>
  <si>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</si>
  <si>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</si>
  <si>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</si>
  <si>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</si>
  <si>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</si>
  <si>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</si>
  <si>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</si>
  <si>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</si>
  <si>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</si>
  <si>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</si>
  <si>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</si>
  <si>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</si>
  <si>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</si>
  <si>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</si>
  <si>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</si>
  <si>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</si>
  <si>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</si>
  <si>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</si>
  <si>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</si>
  <si>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</si>
  <si>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</si>
  <si>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</si>
  <si>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</si>
  <si>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</si>
  <si>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</si>
  <si>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</si>
  <si>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</si>
  <si>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</si>
  <si>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</si>
  <si>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</si>
  <si>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</si>
  <si>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</si>
  <si>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</si>
  <si>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</si>
  <si>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</si>
  <si>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</si>
  <si>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</si>
  <si>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</si>
  <si>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</si>
  <si>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</si>
  <si>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</si>
  <si>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</si>
  <si>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</si>
  <si>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</si>
  <si>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</si>
  <si>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</si>
  <si>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</si>
  <si>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</si>
  <si>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</si>
  <si>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</si>
  <si>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</si>
  <si>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</si>
  <si>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</si>
  <si>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</si>
  <si>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</si>
  <si>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</si>
  <si>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</si>
  <si>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</si>
  <si>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</si>
  <si>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</si>
  <si>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</si>
  <si>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</si>
  <si>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</si>
  <si>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</si>
  <si>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</si>
  <si>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</si>
  <si>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</si>
  <si>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</si>
  <si>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</si>
  <si>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</si>
  <si>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</si>
  <si>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</si>
  <si>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</si>
  <si>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</si>
  <si>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</si>
  <si>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</si>
  <si>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</si>
  <si>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</si>
  <si>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</si>
  <si>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</si>
  <si>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</si>
  <si>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</si>
  <si>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</si>
  <si>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</si>
  <si>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</si>
  <si>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</si>
  <si>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</si>
  <si>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</si>
  <si>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</si>
  <si>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</si>
  <si>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</si>
  <si>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</si>
  <si>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</si>
  <si>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</si>
  <si>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</si>
  <si>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</si>
  <si>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</si>
  <si>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</si>
  <si>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</si>
  <si>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</si>
  <si>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</si>
  <si>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</si>
  <si>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</si>
  <si>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</si>
  <si>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</si>
  <si>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</si>
  <si>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</si>
  <si>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</si>
  <si>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</si>
  <si>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</si>
  <si>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</si>
  <si>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</si>
  <si>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</si>
  <si>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</si>
  <si>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</si>
  <si>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</si>
  <si>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</si>
  <si>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</si>
  <si>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</si>
  <si>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</si>
  <si>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</si>
  <si>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</si>
  <si>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</si>
  <si>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</si>
  <si>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</si>
  <si>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</si>
  <si>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</si>
  <si>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</si>
  <si>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</si>
  <si>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</si>
  <si>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</si>
  <si>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</si>
  <si>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</si>
  <si>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</si>
  <si>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</si>
  <si>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</si>
  <si>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</si>
  <si>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</si>
  <si>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</si>
  <si>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</si>
  <si>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</si>
  <si>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</si>
  <si>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</si>
  <si>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</si>
  <si>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</si>
  <si>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</si>
  <si>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</si>
  <si>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</si>
  <si>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</si>
  <si>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</si>
  <si>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</si>
  <si>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</si>
  <si>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</si>
  <si>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</si>
  <si>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</si>
  <si>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</si>
  <si>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</si>
  <si>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</si>
  <si>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</si>
  <si>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</si>
  <si>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</si>
  <si>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</si>
  <si>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</si>
  <si>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</si>
  <si>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</si>
  <si>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</si>
  <si>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</si>
  <si>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</si>
  <si>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</si>
  <si>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</si>
  <si>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</si>
  <si>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</si>
  <si>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</si>
  <si>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</si>
  <si>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</si>
  <si>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</si>
  <si>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</si>
  <si>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</si>
  <si>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</si>
  <si>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</si>
  <si>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</si>
  <si>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</si>
  <si>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</si>
  <si>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</si>
  <si>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</si>
  <si>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</si>
  <si>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</si>
  <si>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</si>
  <si>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</si>
  <si>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</si>
  <si>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</si>
  <si>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</si>
  <si>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</si>
  <si>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</si>
  <si>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</si>
  <si>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</si>
  <si>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</si>
  <si>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</si>
  <si>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</si>
  <si>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</si>
  <si>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</si>
  <si>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</si>
  <si>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</si>
  <si>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</si>
  <si>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</si>
  <si>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</si>
  <si>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</si>
  <si>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</si>
  <si>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</si>
  <si>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</si>
  <si>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</si>
  <si>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</si>
  <si>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</si>
  <si>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</si>
  <si>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</si>
  <si>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</si>
  <si>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</si>
  <si>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</si>
  <si>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</si>
  <si>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</si>
  <si>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</si>
  <si>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</si>
  <si>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</si>
  <si>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</si>
  <si>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</si>
  <si>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</si>
  <si>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</si>
  <si>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</si>
  <si>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</si>
  <si>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</si>
  <si>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</si>
  <si>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</si>
  <si>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</si>
  <si>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</si>
  <si>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</si>
  <si>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</si>
  <si>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</si>
  <si>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</si>
  <si>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</si>
  <si>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</si>
  <si>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</si>
  <si>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</si>
  <si>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</si>
  <si>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</si>
  <si>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</si>
  <si>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</si>
  <si>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</si>
  <si>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</si>
  <si>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</si>
  <si>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</si>
  <si>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</si>
  <si>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</si>
  <si>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</si>
  <si>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</si>
  <si>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</si>
  <si>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</si>
  <si>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</si>
  <si>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</si>
  <si>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</si>
  <si>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</si>
  <si>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</si>
  <si>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</si>
  <si>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</si>
  <si>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</si>
  <si>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</si>
  <si>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</si>
  <si>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</si>
  <si>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</si>
  <si>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</si>
  <si>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</si>
  <si>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</si>
  <si>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</si>
  <si>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</si>
  <si>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</si>
  <si>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</si>
  <si>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</si>
  <si>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</si>
  <si>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</si>
  <si>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</si>
  <si>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</si>
  <si>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</si>
  <si>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</si>
  <si>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</si>
  <si>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</si>
  <si>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</si>
  <si>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</si>
  <si>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</si>
  <si>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</si>
  <si>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</si>
  <si>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</si>
  <si>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</si>
  <si>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</si>
  <si>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</si>
  <si>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</si>
  <si>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</si>
  <si>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</si>
  <si>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</si>
  <si>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</si>
  <si>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</si>
  <si>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</si>
  <si>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</si>
  <si>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</si>
  <si>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</si>
  <si>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</si>
  <si>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</si>
  <si>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</si>
  <si>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</si>
  <si>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</si>
  <si>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</si>
  <si>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</si>
  <si>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</si>
  <si>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</si>
  <si>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</si>
  <si>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</si>
  <si>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</si>
  <si>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</si>
  <si>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</si>
  <si>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</si>
  <si>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</si>
  <si>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</si>
  <si>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</si>
  <si>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</si>
  <si>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</si>
  <si>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</si>
  <si>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</si>
  <si>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</si>
  <si>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</si>
  <si>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</si>
  <si>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</si>
  <si>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</si>
  <si>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</si>
  <si>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</si>
  <si>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</si>
  <si>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</si>
  <si>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</si>
  <si>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</si>
  <si>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</si>
  <si>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</si>
  <si>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</si>
  <si>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</si>
  <si>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</si>
  <si>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</si>
  <si>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</si>
  <si>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</si>
  <si>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</si>
  <si>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</si>
  <si>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</si>
  <si>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</si>
  <si>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</si>
  <si>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</si>
  <si>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</si>
  <si>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</si>
  <si>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</si>
  <si>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</si>
  <si>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</si>
  <si>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</si>
  <si>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</si>
  <si>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</si>
  <si>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</si>
  <si>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</si>
  <si>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</si>
  <si>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</si>
  <si>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</si>
  <si>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</si>
  <si>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</si>
  <si>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</si>
  <si>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</si>
  <si>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</si>
  <si>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</si>
  <si>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</si>
  <si>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</si>
  <si>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</si>
  <si>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</si>
  <si>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</si>
  <si>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</si>
  <si>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</si>
  <si>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</si>
  <si>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</si>
  <si>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</si>
  <si>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</si>
  <si>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</si>
  <si>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</si>
  <si>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</si>
  <si>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</si>
  <si>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</si>
  <si>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</si>
  <si>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</si>
  <si>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</si>
  <si>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</si>
  <si>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</si>
  <si>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</si>
  <si>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</si>
  <si>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</si>
  <si>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</si>
  <si>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</si>
  <si>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</si>
  <si>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</si>
  <si>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</si>
  <si>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</si>
  <si>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</si>
  <si>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</si>
  <si>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</si>
  <si>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</si>
  <si>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</si>
  <si>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</si>
  <si>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</si>
  <si>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</si>
  <si>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</si>
  <si>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</si>
  <si>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</si>
  <si>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</si>
  <si>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</si>
  <si>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</si>
  <si>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</si>
  <si>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</si>
  <si>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</si>
  <si>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</si>
  <si>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</si>
  <si>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</si>
  <si>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</si>
  <si>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</si>
  <si>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</si>
  <si>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</si>
  <si>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</si>
  <si>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</si>
  <si>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</si>
  <si>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</si>
  <si>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</si>
  <si>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</si>
  <si>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</si>
  <si>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</si>
  <si>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</si>
  <si>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</si>
  <si>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</si>
  <si>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</si>
  <si>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</si>
  <si>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</si>
  <si>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</si>
  <si>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</si>
  <si>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</si>
  <si>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</si>
  <si>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</si>
  <si>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</si>
  <si>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</si>
  <si>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</si>
  <si>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</si>
  <si>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</si>
  <si>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</si>
  <si>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</si>
  <si>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</si>
  <si>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</si>
  <si>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</si>
  <si>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</si>
  <si>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</si>
  <si>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</si>
  <si>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</si>
  <si>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</si>
  <si>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</si>
  <si>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</si>
  <si>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</si>
  <si>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</si>
  <si>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</si>
  <si>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</si>
  <si>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</si>
  <si>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</si>
  <si>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</si>
  <si>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</si>
  <si>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</si>
  <si>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</si>
  <si>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</si>
  <si>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</si>
  <si>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</si>
  <si>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</si>
  <si>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</si>
  <si>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</si>
  <si>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</si>
  <si>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</si>
  <si>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</si>
  <si>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</si>
  <si>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</si>
  <si>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</si>
  <si>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</si>
  <si>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</si>
  <si>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</si>
  <si>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</si>
  <si>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</si>
  <si>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</si>
  <si>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</si>
  <si>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</si>
  <si>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</si>
  <si>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</si>
  <si>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</si>
  <si>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</si>
  <si>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</si>
  <si>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</si>
  <si>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</si>
  <si>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</si>
  <si>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</si>
  <si>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</si>
  <si>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</si>
  <si>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</si>
  <si>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</si>
  <si>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</si>
  <si>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</si>
  <si>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</si>
  <si>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</si>
  <si>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</si>
  <si>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</si>
  <si>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</si>
  <si>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</si>
  <si>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</si>
  <si>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</si>
  <si>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</si>
  <si>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</si>
  <si>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</si>
  <si>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</si>
  <si>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</si>
  <si>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</si>
  <si>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</si>
  <si>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</si>
  <si>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</si>
  <si>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</si>
  <si>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</si>
  <si>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</si>
  <si>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</si>
  <si>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</si>
  <si>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</si>
  <si>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</si>
  <si>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</si>
  <si>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</si>
  <si>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</si>
  <si>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</si>
  <si>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</si>
  <si>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</si>
  <si>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</si>
  <si>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</si>
  <si>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</si>
  <si>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</si>
  <si>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</si>
  <si>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</si>
  <si>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</si>
  <si>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</si>
  <si>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</si>
  <si>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</si>
  <si>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</si>
  <si>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</si>
  <si>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</si>
  <si>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</si>
  <si>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</si>
  <si>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</si>
  <si>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</si>
  <si>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</si>
  <si>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</si>
  <si>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</si>
  <si>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</si>
  <si>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</si>
  <si>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</si>
  <si>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</si>
  <si>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</si>
  <si>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</si>
  <si>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</si>
  <si>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</si>
  <si>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</si>
  <si>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</si>
  <si>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</si>
  <si>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</si>
  <si>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</si>
  <si>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</si>
  <si>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</si>
  <si>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</si>
  <si>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</si>
  <si>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</si>
  <si>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</si>
  <si>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</si>
  <si>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</si>
  <si>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</si>
  <si>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</si>
  <si>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</si>
  <si>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</si>
  <si>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</si>
  <si>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</si>
  <si>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</si>
  <si>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</si>
  <si>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</si>
  <si>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</si>
  <si>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</si>
  <si>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</si>
  <si>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</si>
  <si>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</si>
  <si>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</si>
  <si>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</si>
  <si>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</si>
  <si>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</si>
  <si>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</si>
  <si>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</si>
  <si>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</si>
  <si>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</si>
  <si>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</si>
  <si>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</si>
  <si>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</si>
  <si>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</si>
  <si>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</si>
  <si>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</si>
  <si>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</si>
  <si>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</si>
  <si>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</si>
  <si>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</si>
  <si>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</si>
  <si>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</si>
  <si>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</si>
  <si>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</si>
  <si>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</si>
  <si>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</si>
  <si>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</si>
  <si>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</si>
  <si>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</si>
  <si>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</si>
  <si>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</si>
  <si>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</si>
  <si>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</si>
  <si>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</si>
  <si>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</si>
  <si>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</si>
  <si>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</si>
  <si>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</si>
  <si>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</si>
  <si>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</si>
  <si>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</si>
  <si>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</si>
  <si>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</si>
  <si>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</si>
  <si>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</si>
  <si>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</si>
  <si>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</si>
  <si>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</si>
  <si>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</si>
  <si>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</si>
  <si>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</si>
  <si>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</si>
  <si>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</si>
  <si>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</si>
  <si>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</si>
  <si>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</si>
  <si>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</si>
  <si>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</si>
  <si>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</si>
  <si>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</si>
  <si>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</si>
  <si>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</si>
  <si>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</si>
  <si>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</si>
  <si>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</si>
  <si>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</si>
  <si>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</si>
  <si>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</si>
  <si>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</si>
  <si>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</si>
  <si>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</si>
  <si>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</si>
  <si>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</si>
  <si>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</si>
  <si>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</si>
  <si>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</si>
  <si>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</si>
  <si>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</si>
  <si>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</si>
  <si>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</si>
  <si>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</si>
  <si>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</si>
  <si>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</si>
  <si>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</si>
  <si>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</si>
  <si>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</si>
  <si>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</si>
  <si>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</si>
  <si>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</si>
  <si>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</si>
  <si>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</si>
  <si>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</si>
  <si>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</si>
  <si>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</si>
  <si>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</si>
  <si>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</si>
  <si>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</si>
  <si>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</si>
  <si>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</si>
  <si>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</si>
  <si>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</si>
  <si>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</si>
  <si>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</si>
  <si>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</si>
  <si>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</si>
  <si>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</si>
  <si>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</si>
  <si>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</si>
  <si>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</si>
  <si>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</si>
  <si>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</si>
  <si>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</si>
  <si>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</si>
  <si>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</si>
  <si>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</si>
  <si>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</si>
  <si>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</si>
  <si>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</si>
  <si>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</si>
  <si>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</si>
  <si>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</si>
  <si>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</si>
  <si>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</si>
  <si>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</si>
  <si>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</si>
  <si>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</si>
  <si>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</si>
  <si>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</si>
  <si>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</si>
  <si>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</si>
  <si>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</si>
  <si>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</si>
  <si>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</si>
  <si>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</si>
  <si>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</si>
  <si>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</si>
  <si>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</si>
  <si>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</si>
  <si>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</si>
  <si>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</si>
  <si>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</si>
  <si>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</si>
  <si>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</si>
  <si>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</si>
  <si>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</si>
  <si>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</si>
  <si>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</si>
  <si>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</si>
  <si>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</si>
  <si>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</si>
  <si>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</si>
  <si>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</si>
  <si>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</si>
  <si>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</si>
  <si>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</si>
  <si>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</si>
  <si>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</si>
  <si>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</si>
  <si>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</si>
  <si>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</si>
  <si>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</si>
  <si>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</si>
  <si>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</si>
  <si>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</si>
  <si>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</si>
  <si>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</si>
  <si>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</si>
  <si>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</si>
  <si>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</si>
  <si>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</si>
  <si>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</si>
  <si>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</si>
  <si>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</si>
  <si>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</si>
  <si>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</si>
  <si>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</si>
  <si>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</si>
  <si>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</si>
  <si>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</si>
  <si>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</si>
  <si>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</si>
  <si>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</si>
  <si>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</si>
  <si>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</si>
  <si>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</si>
  <si>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</si>
  <si>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</si>
  <si>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</si>
  <si>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</si>
  <si>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</si>
  <si>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</si>
  <si>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</si>
  <si>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</si>
  <si>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</si>
  <si>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</si>
  <si>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</si>
  <si>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</si>
  <si>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</si>
  <si>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</si>
  <si>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</si>
  <si>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</si>
  <si>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</si>
  <si>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</si>
  <si>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</si>
  <si>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</si>
  <si>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</si>
  <si>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</si>
  <si>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</si>
  <si>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</si>
  <si>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</si>
  <si>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</si>
  <si>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</si>
  <si>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</si>
  <si>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</si>
  <si>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</si>
  <si>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</si>
  <si>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</si>
  <si>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</si>
  <si>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</si>
  <si>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</si>
  <si>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</si>
  <si>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</si>
  <si>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</si>
  <si>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</si>
  <si>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</si>
  <si>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</si>
  <si>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</si>
  <si>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</si>
  <si>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</si>
  <si>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</si>
  <si>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</si>
  <si>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</si>
  <si>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</si>
  <si>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</si>
  <si>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</si>
  <si>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</si>
  <si>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</si>
  <si>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</si>
  <si>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</si>
  <si>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</si>
  <si>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</si>
  <si>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</si>
  <si>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</si>
  <si>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</si>
  <si>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</si>
  <si>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</si>
  <si>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</si>
  <si>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</si>
  <si>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</si>
  <si>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</si>
  <si>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</si>
  <si>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</si>
  <si>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</si>
  <si>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</si>
  <si>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</si>
  <si>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</si>
  <si>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</si>
  <si>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</si>
  <si>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</si>
  <si>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</si>
  <si>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</si>
  <si>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</si>
  <si>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</si>
  <si>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</si>
  <si>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</si>
  <si>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</si>
  <si>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</si>
  <si>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</si>
  <si>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</si>
  <si>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</si>
  <si>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</si>
  <si>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</si>
  <si>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</si>
  <si>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</si>
  <si>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</si>
  <si>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</si>
  <si>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</si>
  <si>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</si>
  <si>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</si>
  <si>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</si>
  <si>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</si>
  <si>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</si>
  <si>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</si>
  <si>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</si>
  <si>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</si>
  <si>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</si>
  <si>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</si>
  <si>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</si>
  <si>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</si>
  <si>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</si>
  <si>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</si>
  <si>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</si>
  <si>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</si>
  <si>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</si>
  <si>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</si>
  <si>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</si>
  <si>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</si>
  <si>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</si>
  <si>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</si>
  <si>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</si>
  <si>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</si>
  <si>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</si>
  <si>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</si>
  <si>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</si>
  <si>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</si>
  <si>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</si>
  <si>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</si>
  <si>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</si>
  <si>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</si>
  <si>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</si>
  <si>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</si>
  <si>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</si>
  <si>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</si>
  <si>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</si>
  <si>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</si>
  <si>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</si>
  <si>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</si>
  <si>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</si>
  <si>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</si>
  <si>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</si>
  <si>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</si>
  <si>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</si>
  <si>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</si>
  <si>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</si>
  <si>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</si>
  <si>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</si>
  <si>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</si>
  <si>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</si>
  <si>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</si>
  <si>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</si>
  <si>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</si>
  <si>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</si>
  <si>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</si>
  <si>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</si>
  <si>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</si>
  <si>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</si>
  <si>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</si>
  <si>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</si>
  <si>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</si>
  <si>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</si>
  <si>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</si>
  <si>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</si>
  <si>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</si>
  <si>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</si>
  <si>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</si>
  <si>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</si>
  <si>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</si>
  <si>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</si>
  <si>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</si>
  <si>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</si>
  <si>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</si>
  <si>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</si>
  <si>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</si>
  <si>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</si>
  <si>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</si>
  <si>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</si>
  <si>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</si>
  <si>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</si>
  <si>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</si>
  <si>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</si>
  <si>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</si>
  <si>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</si>
  <si>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</si>
  <si>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</si>
  <si>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</si>
  <si>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</si>
  <si>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</si>
  <si>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</si>
  <si>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</si>
  <si>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</si>
  <si>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</si>
  <si>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</si>
  <si>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</si>
  <si>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</si>
  <si>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</si>
  <si>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</si>
  <si>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</si>
  <si>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</si>
  <si>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</si>
  <si>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</si>
  <si>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</si>
  <si>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</si>
  <si>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</si>
  <si>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</si>
  <si>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</si>
  <si>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</si>
  <si>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</si>
  <si>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</si>
  <si>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</si>
  <si>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</si>
  <si>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</si>
  <si>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</si>
  <si>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</si>
  <si>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</si>
  <si>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</si>
  <si>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</si>
  <si>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</si>
  <si>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</si>
  <si>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</si>
  <si>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</si>
  <si>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</si>
  <si>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</si>
  <si>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</si>
  <si>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</si>
  <si>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</si>
  <si>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</si>
  <si>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</si>
  <si>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</si>
  <si>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</si>
  <si>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</si>
  <si>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</si>
  <si>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</si>
  <si>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</si>
  <si>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</si>
  <si>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</si>
  <si>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</si>
  <si>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</si>
  <si>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</si>
  <si>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</si>
  <si>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</si>
  <si>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</si>
  <si>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</si>
  <si>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</si>
  <si>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</si>
  <si>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</si>
  <si>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</si>
  <si>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</si>
  <si>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</si>
  <si>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</si>
  <si>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</si>
  <si>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</si>
  <si>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</si>
  <si>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</si>
  <si>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</si>
  <si>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</si>
  <si>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</si>
  <si>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</si>
  <si>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</si>
  <si>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</si>
  <si>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</si>
  <si>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</si>
  <si>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</si>
  <si>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</si>
  <si>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</si>
  <si>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</si>
  <si>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</si>
  <si>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</si>
  <si>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</si>
  <si>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</si>
  <si>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</si>
  <si>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</si>
  <si>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</si>
  <si>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</si>
  <si>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</si>
  <si>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</si>
  <si>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</si>
  <si>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</si>
  <si>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</si>
  <si>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</si>
  <si>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</si>
  <si>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</si>
  <si>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</si>
  <si>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</si>
  <si>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</si>
  <si>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</si>
  <si>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</si>
  <si>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</si>
  <si>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</si>
  <si>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</si>
  <si>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</si>
  <si>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</si>
  <si>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</si>
  <si>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</si>
  <si>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</si>
  <si>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</si>
  <si>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</si>
  <si>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</si>
  <si>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</si>
  <si>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</si>
  <si>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</si>
  <si>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</si>
  <si>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</si>
  <si>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</si>
  <si>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</si>
  <si>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</si>
  <si>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</si>
  <si>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</si>
  <si>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</si>
  <si>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</si>
  <si>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</si>
  <si>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</si>
  <si>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</si>
  <si>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</si>
  <si>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</si>
  <si>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</si>
  <si>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</si>
  <si>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</si>
  <si>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</si>
  <si>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</si>
  <si>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</si>
  <si>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</si>
  <si>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</si>
  <si>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</si>
  <si>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</si>
  <si>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</si>
  <si>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</si>
  <si>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</si>
  <si>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</si>
  <si>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</si>
  <si>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</si>
  <si>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</si>
  <si>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</si>
  <si>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</si>
  <si>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</si>
  <si>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</si>
  <si>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</si>
  <si>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</si>
  <si>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</si>
  <si>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</si>
  <si>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</si>
  <si>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</si>
  <si>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</si>
  <si>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</si>
  <si>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</si>
  <si>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</si>
  <si>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</si>
  <si>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</si>
  <si>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</si>
  <si>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</si>
  <si>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</si>
  <si>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</si>
  <si>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</si>
  <si>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</si>
  <si>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</si>
  <si>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</si>
  <si>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</si>
  <si>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</si>
  <si>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</si>
  <si>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</si>
  <si>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</si>
  <si>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</si>
  <si>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</si>
  <si>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</si>
  <si>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</si>
  <si>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</si>
  <si>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</si>
  <si>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</si>
  <si>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</si>
  <si>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</si>
  <si>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</si>
  <si>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</si>
  <si>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</si>
  <si>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</si>
  <si>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</si>
  <si>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</si>
  <si>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</si>
  <si>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</si>
  <si>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</si>
  <si>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</si>
  <si>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</si>
  <si>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</si>
  <si>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</si>
  <si>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</si>
  <si>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</si>
  <si>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</si>
  <si>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</si>
  <si>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</si>
  <si>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</si>
  <si>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</si>
  <si>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</si>
  <si>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</si>
  <si>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</si>
  <si>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</si>
  <si>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</si>
  <si>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</si>
  <si>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</si>
  <si>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</si>
  <si>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</si>
  <si>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</si>
  <si>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</si>
  <si>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</si>
  <si>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</si>
  <si>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</si>
  <si>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</si>
  <si>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</si>
  <si>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</si>
  <si>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</si>
  <si>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</si>
  <si>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</si>
  <si>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</si>
  <si>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</si>
  <si>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</si>
  <si>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</si>
  <si>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</si>
  <si>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</si>
  <si>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</si>
  <si>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</si>
  <si>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</si>
  <si>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</si>
  <si>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</si>
  <si>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</si>
  <si>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</si>
  <si>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</si>
  <si>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</si>
  <si>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</si>
  <si>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</si>
  <si>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</si>
  <si>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</si>
  <si>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</si>
  <si>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</si>
  <si>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</si>
  <si>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</si>
  <si>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</si>
  <si>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</si>
  <si>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</si>
  <si>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</si>
  <si>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</si>
  <si>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</si>
  <si>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</si>
  <si>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</si>
  <si>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</si>
  <si>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</si>
  <si>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</si>
  <si>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</si>
  <si>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</si>
  <si>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</si>
  <si>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</si>
  <si>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</si>
  <si>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</si>
  <si>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</si>
  <si>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</si>
  <si>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</si>
  <si>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</si>
  <si>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</si>
  <si>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</si>
  <si>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</si>
  <si>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</si>
  <si>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</si>
  <si>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</si>
  <si>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</si>
  <si>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</si>
  <si>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</si>
  <si>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</si>
  <si>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</si>
  <si>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</si>
  <si>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</si>
  <si>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</si>
  <si>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</si>
  <si>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</si>
  <si>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</si>
  <si>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</si>
  <si>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</si>
  <si>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</si>
  <si>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</si>
  <si>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</si>
  <si>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</si>
  <si>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</si>
  <si>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</si>
  <si>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</si>
  <si>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</si>
  <si>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</si>
  <si>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</si>
  <si>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</si>
  <si>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</si>
  <si>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</si>
  <si>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</si>
  <si>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</si>
  <si>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</si>
  <si>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</si>
  <si>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</si>
  <si>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</si>
  <si>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</si>
  <si>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</si>
  <si>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</si>
  <si>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</si>
  <si>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</si>
  <si>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</si>
  <si>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</si>
  <si>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</si>
  <si>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</si>
  <si>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</si>
  <si>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</si>
  <si>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</si>
  <si>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</si>
  <si>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</si>
  <si>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</si>
  <si>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</si>
  <si>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</si>
  <si>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</si>
  <si>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</si>
  <si>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</si>
  <si>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</si>
  <si>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</si>
  <si>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</si>
  <si>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</si>
  <si>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</si>
  <si>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</si>
  <si>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</si>
  <si>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</si>
  <si>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</si>
  <si>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</si>
  <si>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</si>
  <si>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</si>
  <si>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</si>
  <si>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</si>
  <si>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</si>
  <si>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</si>
  <si>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</si>
  <si>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</si>
  <si>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</si>
  <si>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</si>
  <si>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</si>
  <si>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</si>
  <si>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</si>
  <si>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</si>
  <si>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</si>
  <si>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</si>
  <si>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</si>
  <si>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</si>
  <si>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</si>
  <si>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</si>
  <si>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</si>
  <si>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</si>
  <si>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</si>
  <si>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</si>
  <si>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</si>
  <si>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</si>
  <si>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</si>
  <si>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</si>
  <si>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</si>
  <si>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</si>
  <si>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</si>
  <si>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</si>
  <si>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</si>
  <si>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</si>
  <si>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</si>
  <si>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</si>
  <si>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</si>
  <si>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</si>
  <si>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</si>
  <si>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</si>
  <si>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</si>
  <si>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</si>
  <si>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</si>
  <si>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</si>
  <si>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</si>
  <si>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</si>
  <si>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</si>
  <si>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</si>
  <si>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</si>
  <si>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</si>
  <si>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</si>
  <si>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</si>
  <si>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</si>
  <si>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</si>
  <si>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</si>
  <si>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</si>
  <si>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</si>
  <si>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</si>
  <si>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</si>
  <si>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</si>
  <si>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</si>
  <si>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</si>
  <si>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</si>
  <si>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</si>
  <si>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</si>
  <si>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</si>
  <si>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</si>
  <si>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</si>
  <si>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</si>
  <si>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</si>
  <si>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</si>
  <si>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</si>
  <si>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</si>
  <si>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</si>
  <si>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</si>
  <si>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</si>
  <si>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</si>
  <si>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</si>
  <si>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</si>
  <si>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</si>
  <si>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</si>
  <si>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</si>
  <si>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</si>
  <si>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</si>
  <si>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</si>
  <si>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</si>
  <si>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</si>
  <si>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</si>
  <si>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</si>
  <si>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</si>
  <si>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</si>
  <si>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</si>
  <si>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</si>
  <si>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</si>
  <si>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</si>
  <si>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</si>
  <si>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</si>
  <si>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</si>
  <si>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</si>
  <si>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</si>
  <si>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</si>
  <si>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</si>
  <si>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</si>
  <si>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</si>
  <si>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</si>
  <si>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</si>
  <si>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</si>
  <si>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</si>
  <si>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</si>
  <si>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</si>
  <si>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</si>
  <si>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</si>
  <si>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</si>
  <si>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</si>
  <si>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</si>
  <si>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</si>
  <si>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</si>
  <si>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</si>
  <si>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</si>
  <si>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</si>
  <si>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</si>
  <si>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</si>
  <si>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</si>
  <si>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</si>
  <si>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</si>
  <si>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</si>
  <si>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</si>
  <si>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</si>
  <si>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</si>
  <si>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</si>
  <si>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</si>
  <si>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</si>
  <si>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</si>
  <si>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</si>
  <si>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</si>
  <si>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</si>
  <si>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</si>
  <si>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</si>
  <si>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</si>
  <si>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</si>
  <si>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</si>
  <si>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</si>
  <si>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</si>
  <si>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</si>
  <si>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</si>
  <si>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</si>
  <si>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</si>
  <si>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</si>
  <si>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</si>
  <si>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</si>
  <si>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</si>
  <si>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</si>
  <si>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</si>
  <si>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</si>
  <si>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</si>
  <si>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</si>
  <si>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</si>
  <si>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</si>
  <si>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</si>
  <si>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</si>
  <si>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</si>
  <si>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</si>
  <si>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</si>
  <si>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</si>
  <si>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</si>
  <si>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</si>
  <si>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</si>
  <si>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</si>
  <si>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</si>
  <si>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</si>
  <si>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</si>
  <si>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</si>
  <si>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</si>
  <si>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</si>
  <si>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</si>
  <si>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</si>
  <si>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</si>
  <si>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</si>
  <si>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</si>
  <si>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</si>
  <si>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</si>
  <si>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</si>
  <si>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</si>
  <si>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</si>
  <si>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</si>
  <si>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</si>
  <si>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</si>
  <si>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</si>
  <si>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</si>
  <si>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</si>
  <si>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</si>
  <si>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</si>
  <si>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</si>
  <si>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</si>
  <si>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</si>
  <si>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</si>
  <si>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</si>
  <si>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</si>
  <si>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</si>
  <si>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</si>
  <si>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</si>
  <si>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</si>
  <si>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</si>
  <si>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</si>
  <si>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</si>
  <si>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</si>
  <si>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</si>
  <si>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</si>
  <si>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</si>
  <si>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</si>
  <si>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</si>
  <si>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</si>
  <si>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</si>
  <si>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</si>
  <si>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</si>
  <si>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</si>
  <si>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</si>
  <si>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</si>
  <si>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</si>
  <si>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</si>
  <si>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</si>
  <si>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</si>
  <si>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</si>
  <si>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</si>
  <si>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</si>
  <si>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</si>
  <si>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</si>
  <si>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</si>
  <si>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</si>
  <si>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</si>
  <si>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</si>
  <si>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</si>
  <si>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</si>
  <si>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</si>
  <si>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</si>
  <si>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</si>
  <si>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</si>
  <si>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</si>
  <si>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</si>
  <si>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</si>
  <si>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</si>
  <si>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</si>
  <si>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</si>
  <si>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</si>
  <si>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</si>
  <si>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</si>
  <si>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</si>
  <si>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</si>
  <si>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</si>
  <si>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</si>
  <si>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</si>
  <si>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</si>
  <si>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</si>
  <si>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</si>
  <si>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</si>
  <si>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</si>
  <si>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</si>
  <si>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</si>
  <si>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</si>
  <si>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</si>
  <si>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</si>
  <si>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</si>
  <si>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</si>
  <si>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</si>
  <si>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</si>
  <si>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</si>
  <si>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</si>
  <si>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</si>
  <si>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</si>
  <si>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</si>
  <si>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</si>
  <si>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</si>
  <si>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</si>
  <si>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</si>
  <si>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</si>
  <si>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</si>
  <si>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</si>
  <si>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</si>
  <si>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</si>
  <si>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</si>
  <si>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</si>
  <si>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</si>
  <si>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</si>
  <si>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</si>
  <si>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</si>
  <si>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</si>
  <si>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</si>
  <si>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</si>
  <si>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</si>
  <si>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</si>
  <si>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</si>
  <si>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</si>
  <si>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</si>
  <si>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</si>
  <si>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</si>
  <si>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</si>
  <si>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</si>
  <si>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</si>
  <si>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</si>
  <si>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</si>
  <si>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</si>
  <si>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</si>
  <si>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</si>
  <si>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</si>
  <si>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</si>
  <si>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</si>
  <si>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</si>
  <si>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</si>
  <si>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</si>
  <si>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</si>
  <si>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</si>
  <si>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</si>
  <si>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</si>
  <si>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</si>
  <si>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</si>
  <si>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</si>
  <si>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</si>
  <si>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</si>
  <si>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</si>
  <si>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</si>
  <si>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</si>
  <si>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</si>
  <si>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</si>
  <si>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</si>
  <si>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</si>
  <si>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</si>
  <si>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</si>
  <si>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</si>
  <si>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</si>
  <si>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</si>
  <si>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</si>
  <si>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</si>
  <si>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</si>
  <si>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</si>
  <si>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</si>
  <si>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</si>
  <si>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</si>
  <si>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</si>
  <si>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</si>
  <si>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</si>
  <si>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</si>
  <si>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</si>
  <si>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</si>
  <si>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</si>
  <si>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</si>
  <si>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</si>
  <si>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</si>
  <si>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</si>
  <si>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</si>
  <si>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</si>
  <si>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</si>
  <si>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</si>
  <si>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</si>
  <si>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</si>
  <si>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</si>
  <si>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</si>
  <si>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</si>
  <si>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</si>
  <si>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</si>
  <si>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</si>
  <si>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</si>
  <si>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</si>
  <si>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</si>
  <si>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</si>
  <si>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</si>
  <si>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</si>
  <si>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</si>
  <si>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</si>
  <si>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</si>
  <si>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</si>
  <si>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</si>
  <si>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</si>
  <si>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</si>
  <si>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</si>
  <si>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</si>
  <si>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</si>
  <si>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</si>
  <si>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</si>
  <si>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</si>
  <si>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</si>
  <si>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</si>
  <si>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</si>
  <si>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</si>
  <si>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</si>
  <si>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</si>
  <si>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</si>
  <si>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</si>
  <si>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</si>
  <si>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</si>
  <si>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</si>
  <si>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</si>
  <si>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</si>
  <si>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</si>
  <si>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</si>
  <si>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</si>
  <si>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</si>
  <si>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</si>
  <si>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</si>
  <si>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</si>
  <si>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</si>
  <si>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</si>
  <si>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</si>
  <si>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</si>
  <si>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</si>
  <si>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</si>
  <si>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</si>
  <si>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</si>
  <si>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</si>
  <si>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</si>
  <si>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</si>
  <si>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</si>
  <si>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</si>
  <si>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</si>
  <si>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</si>
  <si>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</si>
  <si>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</si>
  <si>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</si>
  <si>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</si>
  <si>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</si>
  <si>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</si>
  <si>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</si>
  <si>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</si>
  <si>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</si>
  <si>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</si>
  <si>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</si>
  <si>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</si>
  <si>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</si>
  <si>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</si>
  <si>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</si>
  <si>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</si>
  <si>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</si>
  <si>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</si>
  <si>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</si>
  <si>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</si>
  <si>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</si>
  <si>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</si>
  <si>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</si>
  <si>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</si>
  <si>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</si>
  <si>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</si>
  <si>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</si>
  <si>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</si>
  <si>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</si>
  <si>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</si>
  <si>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</si>
  <si>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</si>
  <si>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</si>
  <si>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</si>
  <si>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</si>
  <si>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</si>
  <si>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</si>
  <si>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</si>
  <si>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</si>
  <si>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</si>
  <si>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</si>
  <si>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</si>
  <si>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</si>
  <si>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</si>
  <si>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</si>
  <si>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</si>
  <si>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</si>
  <si>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</si>
  <si>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</si>
  <si>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</si>
  <si>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</si>
  <si>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</si>
  <si>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</si>
  <si>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</si>
  <si>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</si>
  <si>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</si>
  <si>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</si>
  <si>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</si>
  <si>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</si>
  <si>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</si>
  <si>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</si>
  <si>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</si>
  <si>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</si>
  <si>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</si>
  <si>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</si>
  <si>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</si>
  <si>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</si>
  <si>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</si>
  <si>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</si>
  <si>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</si>
  <si>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</si>
  <si>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</si>
  <si>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</si>
  <si>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</si>
  <si>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</si>
  <si>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</si>
  <si>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</si>
  <si>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</si>
  <si>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</si>
  <si>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</si>
  <si>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</si>
  <si>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</si>
  <si>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</si>
  <si>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</si>
  <si>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</si>
  <si>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</si>
  <si>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</si>
  <si>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</si>
  <si>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</si>
  <si>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</si>
  <si>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</si>
  <si>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</si>
  <si>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</si>
  <si>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</si>
  <si>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</si>
  <si>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</si>
  <si>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</si>
  <si>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</si>
  <si>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</si>
  <si>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</si>
  <si>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</si>
  <si>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</si>
  <si>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</si>
  <si>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</si>
  <si>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</si>
  <si>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</si>
  <si>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</si>
  <si>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</si>
  <si>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</si>
  <si>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</si>
  <si>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</si>
  <si>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</si>
  <si>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</si>
  <si>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</si>
  <si>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</si>
  <si>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</si>
  <si>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</si>
  <si>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</si>
  <si>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</si>
  <si>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</si>
  <si>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</si>
  <si>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</si>
  <si>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</si>
  <si>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</si>
  <si>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</si>
  <si>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</si>
  <si>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</si>
  <si>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</si>
  <si>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</si>
  <si>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</si>
  <si>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</si>
  <si>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</si>
  <si>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</si>
  <si>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</si>
  <si>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</si>
  <si>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</si>
  <si>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</si>
  <si>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</si>
  <si>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</si>
  <si>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</si>
  <si>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</si>
  <si>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</si>
  <si>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</si>
  <si>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</si>
  <si>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</si>
  <si>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</si>
  <si>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</si>
  <si>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</si>
  <si>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</si>
  <si>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</si>
  <si>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</si>
  <si>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</si>
  <si>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</si>
  <si>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</si>
  <si>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</si>
  <si>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</si>
  <si>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</si>
  <si>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</si>
  <si>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</si>
  <si>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</si>
  <si>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</si>
  <si>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</si>
  <si>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</si>
  <si>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</si>
  <si>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</si>
  <si>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</si>
  <si>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</si>
  <si>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</si>
  <si>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</si>
  <si>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</si>
  <si>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</si>
  <si>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</si>
  <si>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</si>
  <si>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</si>
  <si>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</si>
  <si>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</si>
  <si>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</si>
  <si>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</si>
  <si>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</si>
  <si>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</si>
  <si>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</si>
  <si>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</si>
  <si>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</si>
  <si>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</si>
  <si>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</si>
  <si>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</si>
  <si>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</si>
  <si>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</si>
  <si>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</si>
  <si>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</si>
  <si>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</si>
  <si>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</si>
  <si>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</si>
  <si>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</si>
  <si>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</si>
  <si>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</si>
  <si>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</si>
  <si>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</si>
  <si>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</si>
  <si>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</si>
  <si>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</si>
  <si>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</si>
  <si>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</si>
  <si>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</si>
  <si>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</si>
  <si>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</si>
  <si>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</si>
  <si>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</si>
  <si>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</si>
  <si>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</si>
  <si>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</si>
  <si>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</si>
  <si>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</si>
  <si>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</si>
  <si>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</si>
  <si>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</si>
  <si>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</si>
  <si>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</si>
  <si>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</si>
  <si>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</si>
  <si>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</si>
  <si>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</si>
  <si>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</si>
  <si>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</si>
  <si>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</si>
  <si>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</si>
  <si>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</si>
  <si>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</si>
  <si>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</si>
  <si>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</si>
  <si>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</si>
  <si>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</si>
  <si>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</si>
  <si>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</si>
  <si>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</si>
  <si>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</si>
  <si>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</si>
  <si>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</si>
  <si>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</si>
  <si>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</si>
  <si>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</si>
  <si>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</si>
  <si>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</si>
  <si>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</si>
  <si>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</si>
  <si>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</si>
  <si>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</si>
  <si>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</si>
  <si>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</si>
  <si>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</si>
  <si>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</si>
  <si>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</si>
  <si>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</si>
  <si>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</si>
  <si>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</si>
  <si>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</si>
  <si>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</si>
  <si>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</si>
  <si>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</si>
  <si>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</si>
  <si>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</si>
  <si>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</si>
  <si>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</si>
  <si>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</si>
  <si>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</si>
  <si>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</si>
  <si>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</si>
  <si>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</si>
  <si>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</si>
  <si>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</si>
  <si>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</si>
  <si>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</si>
  <si>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</si>
  <si>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</si>
  <si>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</si>
  <si>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</si>
  <si>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</si>
  <si>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</si>
  <si>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</si>
  <si>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</si>
  <si>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</si>
  <si>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</si>
  <si>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</si>
  <si>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</si>
  <si>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</si>
  <si>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</si>
  <si>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</si>
  <si>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</si>
  <si>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</si>
  <si>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</si>
  <si>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</si>
  <si>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</si>
  <si>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</si>
  <si>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</si>
  <si>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</si>
  <si>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</si>
  <si>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</si>
  <si>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</si>
  <si>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</si>
  <si>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</si>
  <si>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</si>
  <si>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</si>
  <si>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</si>
  <si>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</si>
  <si>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</si>
  <si>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</si>
  <si>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</si>
  <si>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</si>
  <si>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</si>
  <si>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</si>
  <si>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</si>
  <si>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</si>
  <si>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</si>
  <si>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</si>
  <si>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</si>
  <si>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</si>
  <si>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</si>
  <si>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</si>
  <si>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</si>
  <si>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</si>
  <si>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</si>
  <si>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</si>
  <si>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</si>
  <si>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</si>
  <si>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</si>
  <si>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</si>
  <si>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</si>
  <si>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</si>
  <si>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</si>
  <si>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</si>
  <si>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</si>
  <si>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</si>
  <si>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</si>
  <si>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</si>
  <si>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</si>
  <si>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</si>
  <si>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</si>
  <si>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</si>
  <si>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</si>
  <si>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</si>
  <si>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</si>
  <si>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</si>
  <si>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</si>
  <si>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</si>
  <si>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</si>
  <si>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</si>
  <si>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</si>
  <si>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</si>
  <si>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</si>
  <si>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</si>
  <si>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</si>
  <si>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</si>
  <si>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</si>
  <si>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</si>
  <si>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</si>
  <si>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</si>
  <si>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</si>
  <si>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</si>
  <si>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</si>
  <si>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</si>
  <si>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</si>
  <si>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</si>
  <si>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</si>
  <si>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</si>
  <si>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</si>
  <si>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</si>
  <si>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</si>
  <si>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</si>
  <si>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</si>
  <si>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</si>
  <si>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</si>
  <si>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</si>
  <si>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</si>
  <si>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</si>
  <si>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</si>
  <si>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</si>
  <si>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</si>
  <si>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</si>
  <si>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</si>
  <si>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</si>
  <si>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</si>
  <si>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</si>
  <si>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</si>
  <si>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</si>
  <si>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</si>
  <si>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</si>
  <si>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</si>
  <si>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</si>
  <si>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</si>
  <si>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</si>
  <si>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</si>
  <si>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</si>
  <si>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</si>
  <si>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</si>
  <si>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</si>
  <si>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</si>
  <si>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</si>
  <si>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</si>
  <si>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</si>
  <si>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</si>
  <si>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</si>
  <si>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</si>
  <si>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</si>
  <si>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</si>
  <si>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</si>
  <si>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</si>
  <si>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</si>
  <si>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</si>
  <si>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</si>
  <si>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</si>
  <si>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</si>
  <si>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</si>
  <si>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</si>
  <si>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</si>
  <si>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</si>
  <si>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</si>
  <si>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</si>
  <si>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</si>
  <si>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</si>
  <si>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</si>
  <si>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</si>
  <si>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</si>
  <si>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</si>
  <si>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</si>
  <si>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</si>
  <si>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</si>
  <si>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</si>
  <si>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</si>
  <si>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</si>
  <si>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</si>
  <si>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</si>
  <si>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</si>
  <si>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</si>
  <si>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</si>
  <si>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</si>
  <si>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</si>
  <si>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</si>
  <si>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</si>
  <si>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</si>
  <si>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</si>
  <si>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</si>
  <si>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</si>
  <si>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</si>
  <si>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</si>
  <si>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</si>
  <si>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</si>
  <si>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</si>
  <si>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</si>
  <si>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</si>
  <si>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</si>
  <si>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</si>
  <si>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</si>
  <si>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</si>
  <si>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</si>
  <si>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</si>
  <si>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</si>
  <si>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</si>
  <si>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</si>
  <si>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</si>
  <si>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</si>
  <si>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</si>
  <si>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</si>
  <si>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</si>
  <si>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</si>
  <si>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</si>
  <si>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</si>
  <si>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</si>
  <si>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</si>
  <si>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</si>
  <si>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</si>
  <si>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</si>
  <si>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</si>
  <si>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</si>
  <si>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</si>
  <si>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</si>
  <si>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</si>
  <si>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</si>
  <si>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</si>
  <si>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</si>
  <si>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</si>
  <si>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</si>
  <si>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</si>
  <si>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</si>
  <si>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</si>
  <si>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</si>
  <si>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</si>
  <si>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</si>
  <si>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</si>
  <si>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</si>
  <si>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</si>
  <si>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</si>
  <si>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</si>
  <si>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</si>
  <si>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</si>
  <si>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</si>
  <si>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</si>
  <si>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</si>
  <si>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</si>
  <si>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</si>
  <si>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</si>
  <si>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</si>
  <si>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</si>
  <si>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</si>
  <si>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</si>
  <si>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</si>
  <si>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</si>
  <si>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</si>
  <si>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</si>
  <si>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</si>
  <si>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</si>
  <si>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</si>
  <si>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</si>
  <si>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</si>
  <si>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</si>
  <si>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</si>
  <si>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</si>
  <si>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</si>
  <si>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</si>
  <si>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</si>
  <si>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</si>
  <si>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</si>
  <si>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</si>
  <si>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</si>
  <si>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</si>
  <si>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</si>
  <si>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</si>
  <si>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</si>
  <si>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</si>
  <si>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</si>
  <si>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</si>
  <si>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</si>
  <si>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</si>
  <si>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</si>
  <si>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</si>
  <si>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</si>
  <si>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</si>
  <si>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</si>
  <si>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</si>
  <si>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</si>
  <si>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</si>
  <si>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</si>
  <si>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</si>
  <si>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</si>
  <si>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</si>
  <si>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</si>
  <si>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</si>
  <si>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</si>
  <si>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</si>
  <si>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</si>
  <si>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</si>
  <si>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</si>
  <si>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</si>
  <si>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</si>
  <si>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</si>
  <si>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</si>
  <si>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</si>
  <si>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</si>
  <si>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</si>
  <si>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</si>
  <si>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</si>
  <si>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</si>
  <si>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</si>
  <si>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</si>
  <si>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</si>
  <si>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</si>
  <si>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</si>
  <si>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</si>
  <si>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</si>
  <si>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</si>
  <si>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</si>
  <si>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</si>
  <si>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</si>
  <si>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</si>
  <si>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</si>
  <si>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</si>
  <si>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</si>
  <si>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</si>
  <si>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</si>
  <si>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</si>
  <si>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</si>
  <si>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</si>
  <si>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</si>
  <si>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</si>
  <si>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</si>
  <si>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</si>
  <si>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</si>
  <si>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</si>
  <si>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</si>
  <si>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</si>
  <si>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</si>
  <si>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</si>
  <si>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</si>
  <si>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</si>
  <si>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</si>
  <si>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</si>
  <si>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</si>
  <si>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</si>
  <si>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</si>
  <si>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</si>
  <si>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</si>
  <si>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</si>
  <si>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</si>
  <si>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</si>
  <si>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</si>
  <si>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</si>
  <si>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</si>
  <si>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</si>
  <si>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</si>
  <si>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</si>
  <si>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</si>
  <si>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</si>
  <si>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</si>
  <si>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</si>
  <si>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</si>
  <si>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</si>
  <si>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</si>
  <si>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</si>
  <si>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</si>
  <si>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</si>
  <si>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</si>
  <si>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</si>
  <si>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</si>
  <si>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</si>
  <si>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</si>
  <si>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</si>
  <si>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</si>
  <si>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</si>
  <si>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</si>
  <si>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</si>
  <si>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</si>
  <si>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</si>
  <si>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</si>
  <si>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</si>
  <si>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</si>
  <si>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</si>
  <si>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</si>
  <si>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</si>
  <si>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</si>
  <si>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</si>
  <si>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</si>
  <si>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</si>
  <si>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</si>
  <si>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</si>
  <si>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</si>
  <si>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</si>
  <si>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</si>
  <si>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</si>
  <si>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</si>
  <si>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</si>
  <si>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</si>
  <si>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</si>
  <si>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</si>
  <si>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</si>
  <si>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</si>
  <si>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</si>
  <si>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</si>
  <si>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</si>
  <si>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</si>
  <si>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</si>
  <si>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</si>
  <si>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</si>
  <si>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</si>
  <si>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</si>
  <si>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</si>
  <si>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</si>
  <si>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</si>
  <si>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</si>
  <si>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</si>
  <si>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</si>
  <si>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</si>
  <si>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</si>
  <si>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</si>
  <si>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</si>
  <si>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</si>
  <si>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</si>
  <si>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</si>
  <si>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</si>
  <si>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</si>
  <si>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</si>
  <si>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</si>
  <si>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</si>
  <si>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</si>
  <si>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</si>
  <si>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</si>
  <si>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</si>
  <si>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</si>
  <si>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</si>
  <si>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</si>
  <si>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</si>
  <si>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</si>
  <si>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</si>
  <si>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</si>
  <si>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</si>
  <si>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</si>
  <si>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</si>
  <si>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</si>
  <si>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</si>
  <si>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</si>
  <si>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</si>
  <si>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</si>
  <si>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</si>
  <si>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</si>
  <si>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</si>
  <si>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</si>
  <si>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</si>
  <si>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</si>
  <si>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</si>
  <si>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</si>
  <si>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</si>
  <si>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</si>
  <si>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</si>
  <si>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</si>
  <si>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</si>
  <si>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</si>
  <si>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</si>
  <si>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</si>
  <si>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</si>
  <si>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</si>
  <si>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</si>
  <si>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</si>
  <si>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</si>
  <si>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</si>
  <si>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</si>
  <si>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</si>
  <si>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</si>
  <si>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</si>
  <si>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</si>
  <si>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</si>
  <si>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</si>
  <si>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</si>
  <si>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</si>
  <si>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</si>
  <si>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</si>
  <si>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</si>
  <si>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</si>
  <si>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</si>
  <si>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</si>
  <si>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</si>
  <si>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</si>
  <si>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</si>
  <si>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</si>
  <si>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</si>
  <si>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</si>
  <si>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</si>
  <si>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</si>
  <si>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</si>
  <si>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</si>
  <si>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</si>
  <si>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</si>
  <si>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</si>
  <si>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</si>
  <si>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</si>
  <si>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</si>
  <si>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</si>
  <si>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</si>
  <si>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</si>
  <si>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</si>
  <si>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</si>
  <si>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</si>
  <si>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</si>
  <si>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</si>
  <si>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</si>
  <si>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</si>
  <si>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</si>
  <si>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</si>
  <si>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</si>
  <si>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</si>
  <si>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</si>
  <si>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</si>
  <si>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</si>
  <si>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</si>
  <si>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</si>
  <si>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</si>
  <si>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</si>
  <si>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</si>
  <si>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</si>
  <si>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</si>
  <si>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</si>
  <si>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</si>
  <si>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</si>
  <si>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</si>
  <si>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</si>
  <si>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</si>
  <si>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</si>
  <si>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</si>
  <si>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</si>
  <si>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</si>
  <si>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</si>
  <si>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</si>
  <si>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</si>
  <si>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</si>
  <si>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</si>
  <si>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</si>
  <si>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</si>
  <si>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</si>
  <si>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</si>
  <si>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</si>
  <si>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</si>
  <si>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</si>
  <si>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</si>
  <si>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</si>
  <si>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</si>
  <si>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</si>
  <si>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</si>
  <si>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</si>
  <si>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</si>
  <si>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</si>
  <si>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</si>
  <si>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</si>
  <si>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</si>
  <si>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</si>
  <si>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</si>
  <si>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</si>
  <si>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</si>
  <si>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</si>
  <si>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</si>
  <si>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</si>
  <si>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</si>
  <si>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</si>
  <si>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</si>
  <si>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</si>
  <si>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</si>
  <si>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</si>
  <si>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</si>
  <si>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</si>
  <si>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</si>
  <si>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</si>
  <si>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</si>
  <si>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</si>
  <si>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</si>
  <si>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</si>
  <si>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</si>
  <si>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</si>
  <si>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</si>
  <si>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</si>
  <si>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</si>
  <si>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</si>
  <si>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</si>
  <si>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</si>
  <si>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</si>
  <si>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</si>
  <si>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</si>
  <si>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</si>
  <si>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</si>
  <si>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</si>
  <si>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</si>
  <si>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</si>
  <si>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</si>
  <si>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</si>
  <si>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</si>
  <si>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</si>
  <si>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</si>
  <si>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</si>
  <si>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</si>
  <si>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</si>
  <si>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</si>
  <si>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</si>
  <si>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</si>
  <si>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</si>
  <si>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</si>
  <si>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</si>
  <si>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</si>
  <si>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</si>
  <si>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</si>
  <si>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</si>
  <si>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</si>
  <si>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</si>
  <si>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</si>
  <si>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</si>
  <si>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</si>
  <si>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</si>
  <si>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</si>
  <si>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</si>
  <si>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</si>
  <si>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</si>
  <si>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</si>
  <si>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</si>
  <si>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</si>
  <si>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</si>
  <si>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</si>
  <si>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</si>
  <si>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</si>
  <si>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</si>
  <si>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</si>
  <si>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</si>
  <si>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</si>
  <si>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</si>
  <si>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</si>
  <si>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</si>
  <si>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</si>
  <si>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</si>
  <si>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</si>
  <si>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</si>
  <si>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</si>
  <si>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</si>
  <si>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</si>
  <si>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</si>
  <si>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</si>
  <si>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</si>
  <si>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</si>
  <si>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</si>
  <si>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</si>
  <si>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</si>
  <si>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</si>
  <si>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</si>
  <si>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</si>
  <si>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</si>
  <si>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</si>
  <si>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</si>
  <si>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</si>
  <si>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</si>
  <si>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</si>
  <si>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</si>
  <si>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</si>
  <si>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</si>
  <si>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</si>
  <si>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</si>
  <si>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</si>
  <si>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</si>
  <si>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</si>
  <si>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</si>
  <si>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</si>
  <si>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</si>
  <si>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</si>
  <si>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</si>
  <si>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</si>
  <si>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</si>
  <si>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</si>
  <si>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</si>
  <si>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</si>
  <si>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</si>
  <si>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</si>
  <si>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</si>
  <si>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</si>
  <si>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</si>
  <si>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</si>
  <si>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</si>
  <si>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</si>
  <si>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</si>
  <si>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</si>
  <si>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</si>
  <si>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</si>
  <si>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</si>
  <si>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</si>
  <si>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</si>
  <si>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</si>
  <si>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</si>
  <si>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</si>
  <si>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</si>
  <si>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</si>
  <si>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</si>
  <si>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</si>
  <si>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</si>
  <si>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</si>
  <si>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</si>
  <si>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</si>
  <si>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</si>
  <si>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</si>
  <si>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</si>
  <si>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</si>
  <si>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</si>
  <si>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</si>
  <si>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</si>
  <si>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</si>
  <si>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</si>
  <si>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</si>
  <si>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</si>
  <si>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</si>
  <si>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</si>
  <si>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</si>
  <si>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</si>
  <si>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</si>
  <si>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</si>
  <si>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</si>
  <si>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</si>
  <si>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</si>
  <si>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</si>
  <si>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</si>
  <si>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</si>
  <si>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</si>
  <si>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</si>
  <si>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</si>
  <si>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</si>
  <si>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</si>
  <si>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</si>
  <si>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</si>
  <si>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</si>
  <si>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</si>
  <si>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</si>
  <si>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</si>
  <si>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</si>
  <si>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</si>
  <si>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</si>
  <si>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</si>
  <si>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</si>
  <si>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</si>
  <si>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</si>
  <si>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</si>
  <si>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</si>
  <si>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</si>
  <si>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</si>
  <si>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</si>
  <si>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</si>
  <si>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</si>
  <si>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</si>
  <si>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</si>
  <si>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</si>
  <si>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</si>
  <si>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</si>
  <si>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</si>
  <si>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</si>
  <si>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</si>
  <si>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</si>
  <si>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</si>
  <si>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</si>
  <si>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</si>
  <si>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</si>
  <si>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</si>
  <si>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</si>
  <si>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</si>
  <si>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</si>
  <si>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</si>
  <si>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</si>
  <si>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</si>
  <si>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</si>
  <si>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</si>
  <si>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</si>
  <si>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</si>
  <si>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</si>
  <si>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</si>
  <si>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</si>
  <si>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</si>
  <si>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</si>
  <si>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</si>
  <si>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</si>
  <si>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</si>
  <si>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</si>
  <si>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</si>
  <si>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</si>
  <si>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</si>
  <si>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</si>
  <si>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</si>
  <si>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</si>
  <si>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</si>
  <si>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</si>
  <si>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</si>
  <si>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</si>
  <si>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</si>
  <si>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</si>
  <si>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</si>
  <si>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</si>
  <si>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</si>
  <si>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</si>
  <si>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</si>
  <si>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</si>
  <si>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</si>
  <si>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</si>
  <si>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</si>
  <si>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</si>
  <si>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</si>
  <si>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</si>
  <si>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</si>
  <si>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</si>
  <si>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</si>
  <si>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</si>
  <si>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</si>
  <si>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</si>
  <si>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</si>
  <si>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</si>
  <si>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</si>
  <si>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</si>
  <si>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</si>
  <si>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</si>
  <si>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</si>
  <si>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</si>
  <si>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</si>
  <si>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</si>
  <si>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</si>
  <si>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</si>
  <si>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</si>
  <si>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</si>
  <si>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</si>
  <si>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</si>
  <si>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</si>
  <si>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</si>
  <si>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</si>
  <si>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</si>
  <si>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</si>
  <si>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</si>
  <si>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</si>
  <si>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</si>
  <si>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</si>
  <si>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</si>
  <si>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</si>
  <si>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</si>
  <si>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</si>
  <si>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</si>
  <si>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</si>
  <si>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</si>
  <si>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</si>
  <si>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</si>
  <si>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</si>
  <si>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</si>
  <si>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</si>
  <si>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</si>
  <si>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</si>
  <si>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</si>
  <si>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</si>
  <si>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</si>
  <si>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</si>
  <si>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</si>
  <si>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</si>
  <si>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</si>
  <si>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</si>
  <si>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</si>
  <si>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</si>
  <si>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</si>
  <si>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</si>
  <si>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</si>
  <si>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</si>
  <si>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</si>
  <si>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</si>
  <si>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</si>
  <si>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</si>
  <si>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</si>
  <si>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</si>
  <si>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</si>
  <si>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</si>
  <si>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</si>
  <si>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</si>
  <si>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</si>
  <si>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</si>
  <si>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</si>
  <si>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</si>
  <si>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</si>
  <si>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</si>
  <si>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</si>
  <si>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</si>
  <si>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</si>
  <si>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</si>
  <si>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</si>
  <si>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</si>
  <si>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</si>
  <si>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</si>
  <si>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</si>
  <si>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</si>
  <si>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</si>
  <si>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</si>
  <si>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</si>
  <si>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</si>
  <si>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</si>
  <si>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</si>
  <si>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</si>
  <si>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</si>
  <si>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</si>
  <si>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</si>
  <si>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</si>
  <si>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</si>
  <si>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</si>
  <si>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</si>
  <si>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</si>
  <si>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</si>
  <si>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</si>
  <si>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</si>
  <si>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</si>
  <si>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</si>
  <si>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</si>
  <si>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</si>
  <si>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</si>
  <si>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</si>
  <si>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</si>
  <si>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</si>
  <si>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</si>
  <si>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</si>
  <si>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</si>
  <si>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</si>
  <si>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</si>
  <si>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</si>
  <si>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</si>
  <si>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</si>
  <si>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</si>
  <si>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</si>
  <si>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</si>
  <si>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</si>
  <si>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</si>
  <si>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</si>
  <si>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</si>
  <si>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</si>
  <si>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</si>
  <si>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</si>
  <si>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</si>
  <si>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</si>
  <si>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</si>
  <si>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</si>
  <si>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</si>
  <si>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</si>
  <si>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</si>
  <si>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</si>
  <si>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</si>
  <si>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</si>
  <si>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</si>
  <si>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</si>
  <si>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</si>
  <si>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</si>
  <si>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</si>
  <si>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</si>
  <si>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</si>
  <si>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</si>
  <si>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</si>
  <si>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</si>
  <si>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</si>
  <si>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</si>
  <si>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</si>
  <si>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</si>
  <si>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</si>
  <si>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</si>
  <si>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</si>
  <si>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</si>
  <si>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</si>
  <si>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</si>
  <si>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</si>
  <si>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</si>
  <si>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</si>
  <si>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</si>
  <si>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</si>
  <si>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</si>
  <si>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</si>
  <si>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</si>
  <si>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</si>
  <si>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</si>
  <si>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</si>
  <si>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</si>
  <si>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</si>
  <si>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</si>
  <si>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</si>
  <si>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</si>
  <si>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</si>
  <si>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</si>
  <si>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</si>
  <si>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</si>
  <si>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</si>
  <si>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</si>
  <si>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</si>
  <si>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</si>
  <si>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</si>
  <si>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</si>
  <si>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</si>
  <si>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</si>
  <si>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</si>
  <si>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</si>
  <si>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</si>
  <si>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</si>
  <si>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</si>
  <si>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</si>
  <si>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</si>
  <si>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</si>
  <si>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</si>
  <si>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</si>
  <si>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</si>
  <si>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</si>
  <si>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</si>
  <si>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</si>
  <si>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</si>
  <si>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</si>
  <si>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</si>
  <si>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</si>
  <si>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</si>
  <si>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</si>
  <si>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</si>
  <si>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</si>
  <si>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</si>
  <si>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</si>
  <si>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</si>
  <si>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</si>
  <si>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</si>
  <si>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</si>
  <si>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</si>
  <si>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</si>
  <si>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</si>
  <si>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</si>
  <si>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</si>
  <si>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</si>
  <si>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</si>
  <si>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</si>
  <si>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</si>
  <si>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</si>
  <si>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</si>
  <si>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</si>
  <si>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</si>
  <si>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</si>
  <si>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</si>
  <si>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</si>
  <si>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</si>
  <si>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</si>
  <si>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</si>
  <si>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</si>
  <si>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</si>
  <si>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</si>
  <si>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</si>
  <si>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</si>
  <si>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</si>
  <si>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</si>
  <si>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</si>
  <si>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</si>
  <si>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</si>
  <si>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</si>
  <si>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</si>
  <si>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</si>
  <si>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</si>
  <si>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</si>
  <si>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</si>
  <si>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</si>
  <si>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</si>
  <si>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</si>
  <si>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</si>
  <si>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</si>
  <si>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</si>
  <si>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</si>
  <si>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</si>
  <si>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</si>
  <si>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</si>
  <si>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</si>
  <si>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</si>
  <si>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</si>
  <si>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</si>
  <si>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</si>
  <si>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</si>
  <si>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</si>
  <si>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</si>
  <si>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</si>
  <si>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</si>
  <si>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</si>
  <si>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</si>
  <si>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</si>
  <si>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</si>
  <si>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</si>
  <si>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</si>
  <si>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</si>
  <si>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</si>
  <si>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</si>
  <si>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</si>
  <si>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</si>
  <si>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</si>
  <si>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</si>
  <si>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</si>
  <si>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</si>
  <si>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</si>
  <si>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</si>
  <si>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</si>
  <si>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</si>
  <si>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</si>
  <si>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</si>
  <si>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</si>
  <si>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</si>
  <si>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</si>
  <si>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</si>
  <si>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</si>
  <si>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</si>
  <si>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</si>
  <si>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</si>
  <si>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</si>
  <si>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</si>
  <si>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</si>
  <si>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</si>
  <si>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</si>
  <si>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</si>
  <si>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</si>
  <si>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</si>
  <si>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</si>
  <si>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</si>
  <si>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</si>
  <si>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</si>
  <si>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</si>
  <si>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</si>
  <si>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</si>
  <si>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</si>
  <si>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</si>
  <si>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</si>
  <si>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</si>
  <si>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</si>
  <si>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</si>
  <si>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</si>
  <si>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</si>
  <si>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</si>
  <si>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</si>
  <si>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</si>
  <si>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</si>
  <si>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</si>
  <si>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</si>
  <si>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</si>
  <si>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</si>
  <si>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</si>
  <si>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</si>
  <si>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</si>
  <si>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</si>
  <si>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</si>
  <si>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</si>
  <si>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</si>
  <si>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</si>
  <si>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</si>
  <si>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</si>
  <si>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</si>
  <si>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</si>
  <si>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</si>
  <si>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</si>
  <si>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</si>
  <si>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</si>
  <si>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</si>
  <si>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</si>
  <si>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</si>
  <si>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</si>
  <si>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</si>
  <si>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</si>
  <si>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</si>
  <si>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</si>
  <si>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</si>
  <si>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</si>
  <si>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</si>
  <si>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</si>
  <si>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</si>
  <si>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</si>
  <si>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</si>
  <si>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</si>
  <si>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</si>
  <si>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</si>
  <si>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</si>
  <si>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</si>
  <si>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</si>
  <si>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</si>
  <si>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</si>
  <si>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</si>
  <si>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</si>
  <si>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</si>
  <si>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</si>
  <si>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</si>
  <si>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</si>
  <si>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</si>
  <si>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</si>
  <si>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</si>
  <si>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</si>
  <si>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</si>
  <si>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</si>
  <si>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</si>
  <si>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</si>
  <si>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</si>
  <si>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</si>
  <si>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</si>
  <si>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</si>
  <si>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</si>
  <si>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</si>
  <si>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</si>
  <si>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</si>
  <si>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</si>
  <si>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</si>
  <si>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</si>
  <si>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</si>
  <si>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</si>
  <si>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</si>
  <si>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</si>
  <si>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</si>
  <si>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</si>
  <si>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</si>
  <si>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</si>
  <si>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</si>
  <si>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</si>
  <si>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</si>
  <si>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</si>
  <si>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</si>
  <si>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</si>
  <si>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</si>
  <si>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</si>
  <si>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</si>
  <si>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</si>
  <si>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</si>
  <si>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</si>
  <si>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</si>
  <si>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</si>
  <si>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</si>
  <si>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</si>
  <si>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</si>
  <si>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</si>
  <si>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</si>
  <si>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</si>
  <si>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</si>
  <si>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</si>
  <si>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</si>
  <si>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</si>
  <si>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</si>
  <si>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</si>
  <si>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</si>
  <si>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</si>
  <si>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</si>
  <si>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</si>
  <si>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</si>
  <si>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</si>
  <si>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</si>
  <si>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</si>
  <si>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</si>
  <si>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</si>
  <si>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</si>
  <si>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</si>
  <si>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</si>
  <si>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</si>
  <si>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</si>
  <si>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</si>
  <si>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</si>
  <si>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</si>
  <si>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</si>
  <si>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</si>
  <si>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</si>
  <si>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</si>
  <si>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</si>
  <si>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</si>
  <si>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</si>
  <si>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</si>
  <si>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</si>
  <si>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</si>
  <si>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</si>
  <si>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</si>
  <si>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</si>
  <si>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</si>
  <si>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</si>
  <si>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</si>
  <si>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</si>
  <si>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</si>
  <si>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</si>
  <si>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</si>
  <si>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</si>
  <si>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</si>
  <si>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</si>
  <si>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</si>
  <si>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</si>
  <si>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</si>
  <si>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</si>
  <si>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</si>
  <si>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</si>
  <si>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</si>
  <si>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</si>
  <si>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</si>
  <si>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</si>
  <si>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</si>
  <si>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</si>
  <si>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</si>
  <si>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</si>
  <si>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</si>
  <si>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</si>
  <si>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</si>
  <si>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</si>
  <si>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</si>
  <si>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</si>
  <si>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</si>
  <si>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</si>
  <si>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</si>
  <si>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</si>
  <si>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</si>
  <si>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</si>
  <si>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</si>
  <si>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</si>
  <si>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</si>
  <si>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</si>
  <si>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</si>
  <si>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</si>
  <si>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</si>
  <si>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</si>
  <si>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</si>
  <si>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</si>
  <si>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</si>
  <si>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</si>
  <si>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</si>
  <si>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</si>
  <si>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</si>
  <si>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</si>
  <si>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</si>
  <si>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</si>
  <si>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</si>
  <si>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</si>
  <si>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</si>
  <si>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</si>
  <si>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</si>
  <si>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</si>
  <si>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</si>
  <si>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</si>
  <si>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</si>
  <si>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</si>
  <si>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</si>
  <si>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</si>
  <si>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</si>
  <si>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</si>
  <si>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</si>
  <si>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</si>
  <si>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</si>
  <si>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</si>
  <si>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</si>
  <si>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</si>
  <si>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</si>
  <si>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</si>
  <si>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</si>
  <si>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</si>
  <si>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</si>
  <si>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</si>
  <si>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</si>
  <si>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</si>
  <si>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</si>
  <si>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</si>
  <si>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</si>
  <si>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</si>
  <si>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</si>
  <si>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</si>
  <si>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</si>
  <si>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</si>
  <si>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</si>
  <si>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</si>
  <si>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</si>
  <si>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</si>
  <si>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</si>
  <si>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</si>
  <si>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</si>
  <si>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</si>
  <si>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</si>
  <si>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</si>
  <si>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</si>
  <si>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</si>
  <si>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</si>
  <si>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</si>
  <si>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</si>
  <si>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</si>
  <si>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</si>
  <si>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</si>
  <si>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</si>
  <si>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</si>
  <si>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</si>
  <si>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</si>
  <si>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</si>
  <si>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</si>
  <si>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</si>
  <si>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</si>
  <si>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</si>
  <si>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</si>
  <si>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</si>
  <si>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</si>
  <si>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</si>
  <si>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</si>
  <si>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</si>
  <si>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</si>
  <si>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</si>
  <si>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</si>
  <si>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</si>
  <si>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</si>
  <si>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</si>
  <si>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</si>
  <si>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</si>
  <si>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</si>
  <si>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</si>
  <si>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</si>
  <si>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</si>
  <si>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</si>
  <si>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</si>
  <si>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</si>
  <si>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</si>
  <si>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</si>
  <si>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</si>
  <si>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</si>
  <si>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</si>
  <si>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</si>
  <si>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</si>
  <si>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</si>
  <si>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</si>
  <si>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</si>
  <si>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</si>
  <si>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</si>
  <si>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</si>
  <si>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</si>
  <si>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</si>
  <si>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</si>
  <si>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</si>
  <si>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</si>
  <si>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</si>
  <si>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</si>
  <si>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</si>
  <si>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</si>
  <si>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</si>
  <si>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</si>
  <si>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</si>
  <si>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</si>
  <si>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</si>
  <si>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</si>
  <si>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</si>
  <si>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</si>
  <si>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</si>
  <si>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</si>
  <si>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</si>
  <si>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</si>
  <si>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</si>
  <si>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</si>
  <si>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</si>
  <si>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</si>
  <si>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</si>
  <si>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</si>
  <si>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</si>
  <si>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</si>
  <si>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</si>
  <si>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</si>
  <si>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</si>
  <si>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</si>
  <si>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</si>
  <si>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</si>
  <si>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</si>
  <si>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</si>
  <si>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</si>
  <si>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</si>
  <si>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</si>
  <si>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</si>
  <si>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</si>
  <si>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</si>
  <si>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</si>
  <si>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</si>
  <si>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</si>
  <si>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</si>
  <si>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</si>
  <si>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</si>
  <si>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</si>
  <si>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</si>
  <si>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</si>
  <si>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</si>
  <si>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</si>
  <si>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</si>
  <si>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</si>
  <si>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</si>
  <si>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</si>
  <si>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</si>
  <si>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</si>
  <si>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</si>
  <si>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</si>
  <si>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</si>
  <si>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</si>
  <si>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</si>
  <si>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</si>
  <si>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</si>
  <si>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</si>
  <si>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</si>
  <si>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</si>
  <si>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</si>
  <si>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</si>
  <si>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</si>
  <si>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</si>
  <si>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</si>
  <si>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</si>
  <si>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</si>
  <si>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</si>
  <si>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</si>
  <si>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</si>
  <si>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</si>
  <si>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</si>
  <si>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</si>
  <si>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</si>
  <si>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</si>
  <si>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</si>
  <si>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</si>
  <si>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</si>
  <si>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</si>
  <si>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</si>
  <si>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</si>
  <si>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</si>
  <si>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</si>
  <si>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</si>
  <si>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</si>
  <si>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</si>
  <si>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</si>
  <si>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</si>
  <si>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</si>
  <si>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</si>
  <si>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</si>
  <si>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</si>
  <si>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</si>
  <si>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</si>
  <si>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</si>
  <si>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</si>
  <si>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</si>
  <si>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</si>
  <si>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</si>
  <si>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</si>
  <si>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</si>
  <si>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</si>
  <si>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</si>
  <si>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</si>
  <si>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</si>
  <si>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</si>
  <si>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</si>
  <si>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</si>
  <si>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</si>
  <si>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</si>
  <si>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</si>
  <si>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</si>
  <si>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</si>
  <si>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</si>
  <si>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</si>
  <si>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</si>
  <si>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</si>
  <si>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</si>
  <si>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</si>
  <si>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</si>
  <si>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</si>
  <si>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</si>
  <si>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</si>
  <si>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</si>
  <si>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</si>
  <si>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</si>
  <si>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</si>
  <si>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</si>
  <si>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</si>
  <si>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</si>
  <si>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</si>
  <si>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</si>
  <si>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</si>
  <si>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</si>
  <si>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</si>
  <si>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</si>
  <si>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</si>
  <si>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</si>
  <si>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</si>
  <si>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</si>
  <si>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</si>
  <si>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</si>
  <si>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</si>
  <si>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</si>
  <si>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</si>
  <si>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</si>
  <si>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</si>
  <si>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</si>
  <si>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</si>
  <si>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</si>
  <si>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</si>
  <si>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</si>
  <si>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</si>
  <si>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</si>
  <si>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</si>
  <si>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</si>
  <si>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</si>
  <si>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</si>
  <si>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</si>
  <si>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</si>
  <si>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</si>
  <si>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</si>
  <si>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</si>
  <si>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</si>
  <si>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</si>
  <si>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</si>
  <si>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</si>
  <si>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</si>
  <si>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</si>
  <si>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</si>
  <si>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</si>
  <si>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</si>
  <si>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</si>
  <si>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</si>
  <si>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</si>
  <si>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</si>
  <si>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</si>
  <si>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</si>
  <si>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</si>
  <si>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</si>
  <si>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</si>
  <si>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</si>
  <si>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</si>
  <si>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</si>
  <si>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</si>
  <si>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</si>
  <si>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</si>
  <si>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</si>
  <si>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</si>
  <si>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</si>
  <si>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</si>
  <si>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</si>
  <si>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</si>
  <si>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</si>
  <si>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</si>
  <si>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</si>
  <si>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</si>
  <si>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</si>
  <si>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</si>
  <si>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</si>
  <si>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</si>
  <si>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</si>
  <si>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</si>
  <si>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</si>
  <si>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</si>
  <si>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</si>
  <si>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</si>
  <si>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</si>
  <si>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</si>
  <si>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</si>
  <si>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</si>
  <si>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</si>
  <si>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</si>
  <si>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</si>
  <si>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</si>
  <si>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</si>
  <si>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</si>
  <si>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</si>
  <si>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</si>
  <si>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</si>
  <si>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</si>
  <si>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</si>
  <si>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</si>
  <si>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</si>
  <si>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</si>
  <si>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</si>
  <si>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</si>
  <si>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</si>
  <si>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</si>
  <si>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</si>
  <si>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</si>
  <si>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</si>
  <si>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</si>
  <si>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</si>
  <si>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</si>
  <si>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</si>
  <si>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</si>
  <si>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</si>
  <si>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</si>
  <si>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</si>
  <si>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</si>
  <si>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</si>
  <si>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</si>
  <si>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</si>
  <si>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</si>
  <si>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</si>
  <si>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</si>
  <si>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</si>
  <si>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</si>
  <si>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</si>
  <si>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</si>
  <si>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</si>
  <si>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</si>
  <si>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</si>
  <si>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</si>
  <si>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</si>
  <si>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</si>
  <si>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</si>
  <si>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</si>
  <si>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</si>
  <si>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</si>
  <si>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</si>
  <si>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</si>
  <si>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</si>
  <si>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</si>
  <si>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</si>
  <si>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</si>
  <si>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</si>
  <si>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</si>
  <si>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</si>
  <si>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</si>
  <si>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</si>
  <si>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</si>
  <si>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</si>
  <si>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</si>
  <si>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</si>
  <si>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</si>
  <si>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</si>
  <si>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</si>
  <si>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</si>
  <si>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</si>
  <si>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</si>
  <si>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</si>
  <si>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</si>
  <si>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</si>
  <si>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</si>
  <si>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</si>
  <si>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</si>
  <si>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</si>
  <si>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</si>
  <si>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</si>
  <si>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</si>
  <si>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</si>
  <si>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</si>
  <si>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</si>
  <si>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</si>
  <si>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</si>
  <si>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</si>
  <si>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</si>
  <si>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</si>
  <si>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</si>
  <si>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</si>
  <si>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</si>
  <si>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</si>
  <si>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</si>
  <si>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</si>
  <si>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</si>
  <si>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</si>
  <si>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</si>
  <si>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</si>
  <si>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</si>
  <si>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</si>
  <si>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</si>
  <si>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</si>
  <si>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</si>
  <si>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</si>
  <si>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</si>
  <si>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</si>
  <si>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</si>
  <si>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</si>
  <si>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</si>
  <si>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</si>
  <si>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</si>
  <si>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</si>
  <si>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</si>
  <si>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</si>
  <si>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</si>
  <si>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</si>
  <si>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</si>
  <si>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</si>
  <si>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</si>
  <si>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</si>
  <si>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</si>
  <si>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</si>
  <si>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</si>
  <si>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</si>
  <si>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</si>
  <si>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</si>
  <si>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</si>
  <si>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</si>
  <si>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</si>
  <si>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</si>
  <si>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</si>
  <si>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</si>
  <si>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</si>
  <si>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</si>
  <si>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</si>
  <si>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</si>
  <si>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</si>
  <si>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</si>
  <si>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</si>
  <si>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</si>
  <si>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</si>
  <si>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</si>
  <si>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</si>
  <si>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</si>
  <si>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</si>
  <si>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</si>
  <si>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</si>
  <si>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</si>
  <si>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</si>
  <si>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</si>
  <si>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</si>
  <si>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</si>
  <si>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</si>
  <si>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</si>
  <si>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</si>
  <si>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</si>
  <si>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</si>
  <si>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</si>
  <si>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</si>
  <si>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</si>
  <si>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</si>
  <si>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</si>
  <si>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</si>
  <si>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</si>
  <si>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</si>
  <si>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</si>
  <si>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</si>
  <si>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</si>
  <si>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</si>
  <si>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</si>
  <si>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</si>
  <si>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</si>
  <si>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</si>
  <si>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</si>
  <si>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</si>
  <si>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</si>
  <si>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</si>
  <si>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</si>
  <si>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</si>
  <si>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</si>
  <si>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</si>
  <si>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</si>
  <si>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</si>
  <si>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</si>
  <si>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</si>
  <si>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</si>
  <si>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</si>
  <si>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</si>
  <si>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</si>
  <si>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</si>
  <si>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</si>
  <si>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</si>
  <si>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</si>
  <si>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</si>
  <si>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</si>
  <si>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</si>
  <si>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</si>
  <si>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</si>
  <si>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</si>
  <si>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</si>
  <si>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</si>
  <si>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</si>
  <si>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</si>
  <si>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</si>
  <si>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</si>
  <si>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</si>
  <si>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</si>
  <si>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</si>
  <si>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</si>
  <si>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</si>
  <si>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</si>
  <si>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</si>
  <si>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</si>
  <si>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</si>
  <si>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</si>
  <si>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</si>
  <si>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</si>
  <si>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</si>
  <si>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</si>
  <si>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</si>
  <si>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</si>
  <si>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</si>
  <si>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</si>
  <si>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</si>
  <si>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</si>
  <si>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</si>
  <si>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</si>
  <si>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</si>
  <si>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</si>
  <si>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</si>
  <si>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</si>
  <si>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</si>
  <si>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</si>
  <si>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</si>
  <si>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</si>
  <si>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</si>
  <si>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</si>
  <si>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</si>
  <si>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</si>
  <si>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</si>
  <si>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</si>
  <si>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</si>
  <si>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</si>
  <si>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</si>
  <si>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</si>
  <si>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</si>
  <si>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</si>
  <si>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</si>
  <si>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</si>
  <si>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</si>
  <si>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</si>
  <si>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</si>
  <si>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</si>
  <si>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</si>
  <si>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</si>
  <si>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</si>
  <si>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</si>
  <si>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</si>
  <si>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</si>
  <si>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</si>
  <si>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</si>
  <si>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</si>
  <si>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</si>
  <si>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</si>
  <si>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</si>
  <si>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</si>
  <si>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</si>
  <si>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</si>
  <si>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</si>
  <si>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</si>
  <si>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</si>
  <si>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</si>
  <si>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</si>
  <si>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</si>
  <si>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</si>
  <si>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</si>
  <si>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</si>
  <si>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</si>
  <si>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</si>
  <si>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</si>
  <si>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</si>
  <si>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</si>
  <si>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</si>
  <si>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</si>
  <si>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</si>
  <si>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</si>
  <si>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</si>
  <si>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</si>
  <si>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</si>
  <si>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</si>
  <si>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</si>
  <si>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</si>
  <si>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</si>
  <si>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</si>
  <si>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</si>
  <si>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</si>
  <si>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</si>
  <si>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</si>
  <si>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</si>
  <si>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</si>
  <si>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</si>
  <si>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</si>
  <si>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</si>
  <si>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</si>
  <si>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</si>
  <si>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</si>
  <si>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</si>
  <si>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</si>
  <si>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</si>
  <si>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</si>
  <si>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</si>
  <si>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</si>
  <si>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</si>
  <si>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</si>
  <si>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</si>
  <si>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</si>
  <si>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</si>
  <si>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</si>
  <si>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</si>
  <si>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</si>
  <si>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</si>
  <si>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</si>
  <si>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</si>
  <si>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</si>
  <si>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</si>
  <si>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</si>
  <si>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</si>
  <si>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</si>
  <si>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</si>
  <si>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</si>
  <si>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</si>
  <si>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</si>
  <si>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</si>
  <si>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</si>
  <si>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</si>
  <si>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</si>
  <si>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</si>
  <si>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</si>
  <si>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</si>
  <si>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</si>
  <si>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</si>
  <si>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</si>
  <si>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</si>
  <si>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</si>
  <si>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</si>
  <si>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</si>
  <si>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</si>
  <si>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</si>
  <si>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</si>
  <si>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</si>
  <si>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</si>
  <si>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</si>
  <si>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</si>
  <si>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</si>
  <si>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</si>
  <si>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</si>
  <si>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</si>
  <si>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</si>
  <si>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</si>
  <si>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</si>
  <si>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</si>
  <si>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</si>
  <si>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</si>
  <si>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</si>
  <si>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</si>
  <si>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</si>
  <si>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</si>
  <si>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</si>
  <si>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</si>
  <si>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</si>
  <si>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</si>
  <si>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</si>
  <si>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</si>
  <si>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</si>
  <si>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</si>
  <si>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</si>
  <si>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</si>
  <si>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</si>
  <si>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</si>
  <si>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</si>
  <si>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</si>
  <si>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</si>
  <si>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</si>
  <si>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</si>
  <si>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</si>
  <si>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</si>
  <si>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</si>
  <si>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</si>
  <si>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</si>
  <si>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</si>
  <si>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</si>
  <si>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</si>
  <si>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</si>
  <si>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</si>
  <si>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</si>
  <si>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</si>
  <si>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</si>
  <si>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</si>
  <si>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</si>
  <si>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</si>
  <si>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</si>
  <si>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</si>
  <si>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</si>
  <si>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</si>
  <si>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</si>
  <si>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</si>
  <si>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</si>
  <si>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</si>
  <si>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</si>
  <si>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</si>
  <si>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</si>
  <si>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</si>
  <si>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</si>
  <si>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</si>
  <si>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</si>
  <si>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</si>
  <si>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</si>
  <si>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</si>
  <si>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</si>
  <si>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</si>
  <si>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</si>
  <si>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</si>
  <si>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</si>
  <si>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</si>
  <si>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</si>
  <si>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</si>
  <si>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</si>
  <si>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</si>
  <si>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</si>
  <si>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</si>
  <si>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</si>
  <si>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</si>
  <si>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</si>
  <si>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</si>
  <si>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</si>
  <si>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</si>
  <si>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</si>
  <si>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</si>
  <si>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</si>
  <si>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</si>
  <si>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</si>
  <si>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</si>
  <si>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</si>
  <si>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</si>
  <si>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</si>
  <si>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</si>
  <si>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</si>
  <si>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</si>
  <si>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</si>
  <si>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</si>
  <si>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</si>
  <si>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</si>
  <si>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</si>
  <si>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</si>
  <si>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</si>
  <si>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</si>
  <si>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</si>
  <si>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</si>
  <si>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</si>
  <si>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</si>
  <si>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</si>
  <si>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</si>
  <si>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</si>
  <si>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</si>
  <si>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</si>
  <si>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</si>
  <si>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</si>
  <si>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</si>
  <si>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</si>
  <si>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</si>
  <si>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</si>
  <si>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</si>
  <si>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</si>
  <si>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</si>
  <si>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</si>
  <si>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</si>
  <si>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</si>
  <si>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</si>
  <si>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</si>
  <si>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</si>
  <si>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</si>
  <si>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</si>
  <si>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</si>
  <si>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</si>
  <si>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</si>
  <si>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</si>
  <si>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</si>
  <si>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</si>
  <si>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</si>
  <si>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</si>
  <si>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</si>
  <si>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</si>
  <si>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</si>
  <si>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</si>
  <si>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</si>
  <si>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</si>
  <si>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</si>
  <si>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</si>
  <si>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</si>
  <si>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</si>
  <si>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</si>
  <si>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</si>
  <si>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</si>
  <si>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</si>
  <si>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</si>
  <si>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</si>
  <si>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</si>
  <si>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</si>
  <si>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</si>
  <si>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</si>
  <si>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</si>
  <si>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</si>
  <si>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</si>
  <si>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</si>
  <si>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</si>
  <si>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</si>
  <si>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</si>
  <si>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</si>
  <si>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</si>
  <si>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</si>
  <si>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</si>
  <si>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</si>
  <si>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</si>
  <si>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</si>
  <si>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</si>
  <si>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</si>
  <si>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</si>
  <si>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</si>
  <si>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</si>
  <si>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</si>
  <si>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</si>
  <si>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</si>
  <si>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</si>
  <si>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</si>
  <si>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</si>
  <si>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</si>
  <si>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</si>
  <si>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</si>
  <si>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</si>
  <si>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</si>
  <si>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</si>
  <si>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</si>
  <si>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</si>
  <si>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</si>
  <si>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</si>
  <si>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</si>
  <si>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</si>
  <si>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</si>
  <si>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</si>
  <si>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</si>
  <si>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</si>
  <si>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</si>
  <si>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</si>
  <si>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</si>
  <si>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</si>
  <si>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</si>
  <si>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</si>
  <si>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</si>
  <si>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</si>
  <si>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</si>
  <si>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</si>
  <si>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</si>
  <si>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</si>
  <si>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</si>
  <si>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</si>
  <si>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</si>
  <si>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</si>
  <si>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</si>
  <si>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</si>
  <si>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</si>
  <si>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</si>
  <si>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</si>
  <si>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</si>
  <si>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</si>
  <si>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</si>
  <si>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</si>
  <si>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</si>
  <si>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</si>
  <si>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</si>
  <si>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</si>
  <si>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</si>
  <si>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</si>
  <si>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</si>
  <si>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</si>
  <si>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</si>
  <si>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</si>
  <si>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</si>
  <si>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</si>
  <si>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</si>
  <si>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</si>
  <si>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</si>
  <si>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</si>
  <si>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</si>
  <si>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</si>
  <si>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</si>
  <si>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</si>
  <si>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</si>
  <si>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</si>
  <si>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</si>
  <si>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</si>
  <si>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</si>
  <si>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</si>
  <si>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</si>
  <si>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</si>
  <si>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</si>
  <si>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</si>
  <si>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</si>
  <si>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</si>
  <si>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</si>
  <si>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</si>
  <si>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</si>
  <si>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</si>
  <si>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</si>
  <si>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</si>
  <si>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</si>
  <si>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</si>
  <si>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</si>
  <si>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</si>
  <si>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</si>
  <si>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</si>
  <si>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</si>
  <si>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</si>
  <si>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</si>
  <si>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</si>
  <si>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</si>
  <si>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</si>
  <si>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</si>
  <si>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</si>
  <si>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</si>
  <si>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</si>
  <si>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</si>
  <si>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</si>
  <si>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</si>
  <si>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</si>
  <si>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</si>
  <si>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</si>
  <si>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</si>
  <si>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</si>
  <si>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</si>
  <si>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</si>
  <si>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</si>
  <si>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</si>
  <si>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</si>
  <si>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</si>
  <si>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</si>
  <si>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</si>
  <si>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</si>
  <si>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</si>
  <si>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</si>
  <si>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</si>
  <si>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</si>
  <si>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</si>
  <si>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</si>
  <si>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</si>
  <si>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</si>
  <si>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</si>
  <si>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</si>
  <si>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</si>
  <si>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</si>
  <si>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</si>
  <si>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</si>
  <si>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</si>
  <si>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</si>
  <si>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</si>
  <si>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</si>
  <si>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</si>
  <si>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</si>
  <si>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</si>
  <si>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</si>
  <si>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</si>
  <si>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</si>
  <si>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</si>
  <si>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</si>
  <si>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</si>
  <si>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</si>
  <si>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</si>
  <si>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</si>
  <si>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</si>
  <si>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</si>
  <si>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</si>
  <si>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</si>
  <si>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</si>
  <si>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</si>
  <si>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</si>
  <si>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</si>
  <si>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</si>
  <si>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</si>
  <si>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</si>
  <si>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</si>
  <si>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</si>
  <si>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</si>
  <si>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</si>
  <si>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</si>
  <si>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</si>
  <si>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</si>
  <si>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</si>
  <si>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</si>
  <si>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</si>
  <si>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</si>
  <si>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</si>
  <si>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</si>
  <si>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</si>
  <si>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</si>
  <si>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</si>
  <si>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</si>
  <si>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</si>
  <si>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</si>
  <si>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</si>
  <si>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</si>
  <si>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</si>
  <si>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</si>
  <si>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</si>
  <si>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</si>
  <si>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</si>
  <si>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</si>
  <si>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</si>
  <si>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</si>
  <si>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</si>
  <si>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</si>
  <si>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</si>
  <si>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</si>
  <si>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</si>
  <si>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</si>
  <si>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</si>
  <si>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</si>
  <si>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</si>
  <si>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</si>
  <si>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</si>
  <si>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</si>
  <si>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</si>
  <si>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</si>
  <si>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</si>
  <si>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</si>
  <si>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</si>
  <si>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</si>
  <si>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</si>
  <si>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</si>
  <si>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</si>
  <si>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</si>
  <si>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</si>
  <si>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</si>
  <si>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</si>
  <si>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</si>
  <si>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</si>
  <si>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</si>
  <si>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</si>
  <si>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</si>
  <si>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</si>
  <si>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</si>
  <si>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</si>
  <si>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</si>
  <si>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</si>
  <si>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</si>
  <si>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</si>
  <si>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</si>
  <si>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</si>
  <si>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</si>
  <si>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</si>
  <si>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</si>
  <si>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</si>
  <si>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</si>
  <si>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</si>
  <si>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</si>
  <si>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</si>
  <si>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</si>
  <si>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</si>
  <si>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</si>
  <si>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</si>
  <si>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</si>
  <si>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</si>
  <si>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</si>
  <si>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</si>
  <si>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</si>
  <si>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</si>
  <si>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</si>
  <si>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</si>
  <si>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</si>
  <si>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</si>
  <si>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</si>
  <si>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</si>
  <si>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</si>
  <si>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</si>
  <si>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</si>
  <si>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</si>
  <si>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</si>
  <si>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</si>
  <si>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</si>
  <si>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</si>
  <si>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</si>
  <si>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</si>
  <si>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</si>
  <si>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</si>
  <si>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</si>
  <si>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</si>
  <si>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</si>
  <si>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</si>
  <si>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</si>
  <si>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</si>
  <si>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</si>
  <si>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</si>
  <si>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</si>
  <si>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</si>
  <si>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</si>
  <si>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</si>
  <si>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</si>
  <si>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</si>
  <si>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</si>
  <si>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</si>
  <si>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</si>
  <si>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</si>
  <si>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</si>
  <si>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</si>
  <si>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</si>
  <si>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</si>
  <si>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</si>
  <si>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</si>
  <si>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</si>
  <si>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</si>
  <si>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</si>
  <si>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</si>
  <si>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</si>
  <si>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</si>
  <si>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</si>
  <si>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</si>
  <si>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</si>
  <si>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</si>
  <si>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</si>
  <si>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</si>
  <si>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</si>
  <si>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</si>
  <si>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</si>
  <si>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</si>
  <si>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</si>
  <si>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</si>
  <si>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</si>
  <si>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</si>
  <si>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</si>
  <si>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</si>
  <si>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</si>
  <si>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</si>
  <si>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</si>
  <si>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</si>
  <si>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</si>
  <si>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</si>
  <si>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</si>
  <si>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</si>
  <si>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</si>
  <si>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</si>
  <si>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</si>
  <si>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</si>
  <si>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</si>
  <si>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</si>
  <si>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</si>
  <si>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</si>
  <si>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</si>
  <si>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</si>
  <si>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</si>
  <si>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</si>
  <si>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</si>
  <si>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</si>
  <si>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</si>
  <si>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</si>
  <si>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</si>
  <si>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</si>
  <si>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</si>
  <si>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</si>
  <si>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</si>
  <si>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</si>
  <si>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</si>
  <si>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</si>
  <si>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</si>
  <si>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</si>
  <si>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</si>
  <si>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</si>
  <si>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</si>
  <si>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</si>
  <si>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</si>
  <si>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</si>
  <si>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</si>
  <si>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</si>
  <si>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</si>
  <si>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</si>
  <si>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</si>
  <si>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</si>
  <si>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</si>
  <si>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</si>
  <si>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</si>
  <si>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</si>
  <si>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</si>
  <si>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</si>
  <si>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</si>
  <si>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</si>
  <si>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</si>
  <si>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</si>
  <si>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</si>
  <si>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</si>
  <si>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</si>
  <si>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</si>
  <si>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</si>
  <si>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</si>
  <si>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</si>
  <si>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</si>
  <si>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</si>
  <si>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</si>
  <si>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</si>
  <si>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</si>
  <si>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</si>
  <si>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</si>
  <si>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</si>
  <si>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</si>
  <si>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</si>
  <si>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</si>
  <si>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</si>
  <si>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</si>
  <si>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</si>
  <si>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</si>
  <si>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</si>
  <si>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</si>
  <si>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</si>
  <si>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</si>
  <si>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</si>
  <si>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</si>
  <si>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</si>
  <si>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</si>
  <si>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</si>
  <si>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</si>
  <si>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</si>
  <si>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</si>
  <si>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</si>
  <si>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</si>
  <si>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</si>
  <si>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</si>
  <si>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</si>
  <si>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</si>
  <si>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</si>
  <si>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</si>
  <si>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</si>
  <si>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</si>
  <si>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</si>
  <si>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</si>
  <si>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</si>
  <si>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</si>
  <si>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</si>
  <si>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</si>
  <si>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</si>
  <si>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</si>
  <si>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</si>
  <si>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</si>
  <si>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</si>
  <si>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</si>
  <si>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</si>
  <si>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</si>
  <si>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</si>
  <si>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</si>
  <si>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</si>
  <si>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</si>
  <si>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</si>
  <si>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</si>
  <si>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</si>
  <si>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</si>
  <si>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</si>
  <si>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</si>
  <si>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</si>
  <si>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</si>
  <si>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</si>
  <si>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</si>
  <si>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</si>
  <si>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</si>
  <si>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</si>
  <si>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</si>
  <si>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</si>
  <si>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</si>
  <si>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</si>
  <si>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</si>
  <si>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</si>
  <si>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</si>
  <si>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</si>
  <si>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</si>
  <si>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</si>
  <si>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</si>
  <si>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</si>
  <si>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</si>
  <si>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</si>
  <si>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</si>
  <si>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</si>
  <si>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</si>
  <si>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</si>
  <si>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</si>
  <si>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</si>
  <si>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</si>
  <si>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</si>
  <si>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</si>
  <si>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</si>
  <si>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</si>
  <si>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</si>
  <si>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</si>
  <si>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</si>
  <si>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</si>
  <si>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</si>
  <si>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</si>
  <si>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</si>
  <si>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</si>
  <si>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</si>
  <si>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</si>
  <si>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</si>
  <si>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</si>
  <si>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</si>
  <si>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</si>
  <si>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</si>
  <si>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</si>
  <si>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</si>
  <si>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</si>
  <si>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</si>
  <si>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</si>
  <si>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</si>
  <si>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</si>
  <si>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</si>
  <si>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</si>
  <si>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</si>
  <si>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</si>
  <si>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</si>
  <si>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</si>
  <si>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</si>
  <si>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</si>
  <si>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</si>
  <si>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</si>
  <si>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</si>
  <si>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</si>
  <si>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</si>
  <si>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</si>
  <si>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</si>
  <si>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</si>
  <si>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</si>
  <si>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</si>
  <si>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</si>
  <si>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</si>
  <si>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</si>
  <si>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</si>
  <si>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</si>
  <si>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</si>
  <si>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</si>
  <si>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</si>
  <si>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</si>
  <si>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</si>
  <si>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</si>
  <si>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</si>
  <si>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</si>
  <si>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</si>
  <si>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</si>
  <si>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</si>
  <si>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</si>
  <si>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</si>
  <si>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</si>
  <si>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</si>
  <si>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</si>
  <si>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</si>
  <si>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</si>
  <si>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</si>
  <si>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</si>
  <si>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</si>
  <si>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</si>
  <si>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</si>
  <si>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</si>
  <si>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</si>
  <si>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</si>
  <si>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</si>
  <si>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</si>
  <si>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</si>
  <si>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</si>
  <si>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</si>
  <si>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</si>
  <si>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</si>
  <si>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</si>
  <si>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</si>
  <si>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</si>
  <si>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</si>
  <si>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</si>
  <si>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</si>
  <si>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</si>
  <si>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</si>
  <si>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</si>
  <si>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</si>
  <si>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</si>
  <si>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</si>
  <si>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</si>
  <si>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</si>
  <si>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</si>
  <si>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</si>
  <si>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</si>
  <si>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</si>
  <si>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</si>
  <si>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</si>
  <si>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</si>
  <si>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</si>
  <si>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</si>
  <si>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</si>
  <si>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</si>
  <si>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</si>
  <si>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</si>
  <si>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</si>
  <si>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</si>
  <si>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</si>
  <si>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</si>
  <si>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</si>
  <si>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</si>
  <si>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</si>
  <si>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</si>
  <si>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</si>
  <si>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</si>
  <si>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</si>
  <si>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</si>
  <si>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</si>
  <si>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</si>
  <si>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</si>
  <si>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</si>
  <si>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</si>
  <si>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</si>
  <si>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</si>
  <si>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</si>
  <si>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</si>
  <si>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</si>
  <si>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</si>
  <si>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</si>
  <si>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</si>
  <si>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</si>
  <si>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</si>
  <si>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</si>
  <si>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</si>
  <si>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</si>
  <si>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</si>
  <si>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</si>
  <si>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</si>
  <si>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</si>
  <si>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</si>
  <si>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</si>
  <si>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</si>
  <si>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</si>
  <si>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</si>
  <si>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</si>
  <si>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</si>
  <si>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</si>
  <si>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</si>
  <si>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</si>
  <si>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</si>
  <si>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</si>
  <si>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</si>
  <si>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</si>
  <si>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</si>
  <si>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</si>
  <si>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</si>
  <si>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</si>
  <si>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</si>
  <si>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</si>
  <si>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</si>
  <si>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</si>
  <si>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</si>
  <si>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</si>
  <si>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</si>
  <si>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</si>
  <si>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</si>
  <si>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</si>
  <si>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</si>
  <si>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</si>
  <si>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</si>
  <si>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</si>
  <si>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</si>
  <si>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</si>
  <si>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</si>
  <si>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</si>
  <si>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</si>
  <si>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</si>
  <si>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</si>
  <si>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</si>
  <si>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</si>
  <si>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</si>
  <si>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</si>
  <si>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</si>
  <si>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</si>
  <si>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</si>
  <si>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</si>
  <si>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</si>
  <si>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</si>
  <si>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</si>
  <si>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</si>
  <si>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</si>
  <si>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</si>
  <si>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</si>
  <si>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</si>
  <si>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</si>
  <si>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</si>
  <si>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</si>
  <si>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</si>
  <si>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</si>
  <si>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</si>
  <si>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</si>
  <si>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</si>
  <si>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</si>
  <si>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</si>
  <si>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</si>
  <si>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</si>
  <si>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</si>
  <si>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</si>
  <si>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</si>
  <si>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</si>
  <si>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</si>
  <si>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</si>
  <si>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</si>
  <si>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</si>
  <si>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</si>
  <si>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</si>
  <si>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</si>
  <si>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</si>
  <si>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</si>
  <si>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</si>
  <si>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</si>
  <si>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</si>
  <si>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</si>
  <si>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</si>
  <si>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</si>
  <si>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</si>
  <si>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</si>
  <si>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</si>
  <si>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</si>
  <si>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</si>
  <si>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</si>
  <si>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</si>
  <si>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</si>
  <si>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</si>
  <si>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</si>
  <si>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</si>
  <si>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</si>
  <si>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</si>
  <si>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</si>
  <si>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</si>
  <si>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</si>
  <si>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</si>
  <si>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</si>
  <si>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</si>
  <si>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</si>
  <si>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</si>
  <si>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</si>
  <si>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</si>
  <si>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</si>
  <si>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</si>
  <si>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</si>
  <si>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</si>
  <si>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</si>
  <si>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</si>
  <si>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</si>
  <si>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</si>
  <si>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</si>
  <si>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</si>
  <si>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</si>
  <si>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</si>
  <si>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</si>
  <si>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</si>
  <si>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</si>
  <si>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</si>
  <si>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</si>
  <si>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</si>
  <si>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</si>
  <si>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</si>
  <si>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</si>
  <si>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</si>
  <si>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</si>
  <si>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</si>
  <si>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</si>
  <si>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</si>
  <si>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</si>
  <si>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</si>
  <si>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</si>
  <si>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</si>
  <si>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</si>
  <si>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</si>
  <si>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</si>
  <si>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</si>
  <si>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</si>
  <si>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</si>
  <si>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</si>
  <si>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</si>
  <si>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</si>
  <si>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</si>
  <si>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</si>
  <si>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</si>
  <si>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</si>
  <si>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</si>
  <si>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</si>
  <si>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</si>
  <si>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</si>
  <si>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</si>
  <si>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</si>
  <si>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</si>
  <si>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</si>
  <si>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</si>
  <si>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</si>
  <si>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</si>
  <si>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</si>
  <si>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</si>
  <si>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</si>
  <si>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</si>
  <si>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</si>
  <si>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</si>
  <si>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</si>
  <si>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</si>
  <si>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</si>
  <si>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</si>
  <si>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</si>
  <si>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</si>
  <si>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</si>
  <si>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</si>
  <si>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</si>
  <si>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</si>
  <si>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</si>
  <si>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</si>
  <si>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</si>
  <si>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</si>
  <si>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</si>
  <si>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</si>
  <si>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</si>
  <si>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</si>
  <si>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</si>
  <si>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</si>
  <si>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</si>
  <si>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</si>
  <si>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</si>
  <si>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</si>
  <si>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</si>
  <si>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</si>
  <si>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</si>
  <si>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</si>
  <si>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</si>
  <si>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</si>
  <si>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</si>
  <si>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</si>
  <si>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</si>
  <si>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</si>
  <si>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</si>
  <si>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</si>
  <si>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</si>
  <si>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</si>
  <si>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</si>
  <si>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</si>
  <si>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</si>
  <si>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</si>
  <si>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</si>
  <si>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</si>
  <si>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</si>
  <si>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</si>
  <si>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</si>
  <si>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</si>
  <si>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</si>
  <si>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</si>
  <si>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</si>
  <si>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</si>
  <si>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</si>
  <si>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</si>
  <si>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</si>
  <si>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</si>
  <si>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</si>
  <si>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</si>
  <si>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</si>
  <si>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</si>
  <si>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</si>
  <si>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</si>
  <si>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</si>
  <si>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</si>
  <si>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</si>
  <si>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</si>
  <si>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</si>
  <si>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</si>
  <si>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</si>
  <si>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</si>
  <si>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</si>
  <si>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</si>
  <si>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</si>
  <si>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</si>
  <si>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</si>
  <si>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</si>
  <si>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</si>
  <si>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</si>
  <si>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</si>
  <si>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</si>
  <si>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</si>
  <si>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</si>
  <si>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</si>
  <si>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</si>
  <si>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</si>
  <si>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</si>
  <si>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</si>
  <si>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</si>
  <si>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</si>
  <si>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</si>
  <si>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</si>
  <si>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</si>
  <si>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</si>
  <si>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</si>
  <si>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</si>
  <si>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</si>
  <si>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</si>
  <si>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</si>
  <si>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</si>
  <si>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</si>
  <si>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</si>
  <si>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</si>
  <si>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</si>
  <si>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</si>
  <si>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</si>
  <si>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</si>
  <si>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</si>
  <si>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</si>
  <si>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</si>
  <si>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</si>
  <si>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</si>
  <si>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</si>
  <si>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</si>
  <si>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</si>
  <si>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</si>
  <si>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</si>
  <si>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</si>
  <si>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</si>
  <si>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</si>
  <si>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</si>
  <si>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</si>
  <si>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</si>
  <si>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</si>
  <si>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</si>
  <si>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</si>
  <si>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</si>
  <si>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</si>
  <si>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</si>
  <si>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</si>
  <si>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</si>
  <si>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</si>
  <si>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</si>
  <si>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</si>
  <si>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</si>
  <si>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</si>
  <si>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</si>
  <si>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</si>
  <si>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</si>
  <si>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</si>
  <si>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</si>
  <si>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</si>
  <si>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</si>
  <si>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</si>
  <si>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</si>
  <si>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</si>
  <si>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</si>
  <si>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</si>
  <si>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</si>
  <si>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</si>
  <si>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</si>
  <si>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</si>
  <si>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</si>
  <si>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</si>
  <si>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</si>
  <si>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</si>
  <si>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</si>
  <si>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</si>
  <si>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</si>
  <si>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</si>
  <si>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</si>
  <si>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</si>
  <si>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</si>
  <si>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</si>
  <si>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</si>
  <si>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</si>
  <si>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</si>
  <si>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</si>
  <si>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</si>
  <si>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</si>
  <si>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</si>
  <si>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</si>
  <si>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</si>
  <si>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</si>
  <si>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</si>
  <si>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</si>
  <si>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</si>
  <si>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</si>
  <si>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</si>
  <si>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</si>
  <si>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</si>
  <si>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</si>
  <si>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</si>
  <si>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</si>
  <si>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</si>
  <si>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</si>
  <si>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</si>
  <si>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</si>
  <si>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</si>
  <si>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</si>
  <si>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</si>
  <si>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</si>
  <si>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</si>
  <si>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</si>
  <si>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</si>
  <si>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</si>
  <si>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</si>
  <si>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</si>
  <si>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</si>
  <si>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</si>
  <si>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</si>
  <si>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</si>
  <si>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</si>
  <si>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</si>
  <si>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</si>
  <si>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</si>
  <si>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</si>
  <si>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</si>
  <si>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</si>
  <si>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</si>
  <si>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</si>
  <si>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</si>
  <si>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</si>
  <si>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</si>
  <si>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</si>
  <si>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</si>
  <si>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</si>
  <si>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</si>
  <si>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</si>
  <si>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</si>
  <si>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</si>
  <si>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</si>
  <si>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</si>
  <si>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</si>
  <si>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</si>
  <si>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</si>
  <si>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</si>
  <si>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</si>
  <si>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</si>
  <si>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</si>
  <si>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</si>
  <si>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</si>
  <si>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</si>
  <si>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</si>
  <si>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</si>
  <si>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</si>
  <si>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</si>
  <si>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</si>
  <si>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</si>
  <si>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</si>
  <si>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</si>
  <si>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</si>
  <si>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</si>
  <si>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</si>
  <si>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</si>
  <si>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</si>
  <si>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</si>
  <si>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</si>
  <si>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</si>
  <si>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</si>
  <si>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</si>
  <si>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</si>
  <si>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</si>
  <si>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</si>
  <si>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</si>
  <si>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</si>
  <si>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</si>
  <si>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</si>
  <si>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</si>
  <si>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</si>
  <si>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</si>
  <si>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</si>
  <si>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</si>
  <si>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</si>
  <si>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</si>
  <si>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</si>
  <si>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</si>
  <si>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</si>
  <si>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</si>
  <si>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</si>
  <si>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</si>
  <si>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</si>
  <si>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</si>
  <si>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</si>
  <si>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</si>
  <si>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</si>
  <si>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</si>
  <si>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</si>
  <si>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</si>
  <si>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</si>
  <si>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</si>
  <si>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</si>
  <si>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</si>
  <si>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</si>
  <si>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</si>
  <si>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</si>
  <si>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</si>
  <si>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</si>
  <si>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</si>
  <si>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</si>
  <si>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</si>
  <si>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</si>
  <si>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</si>
  <si>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</si>
  <si>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</si>
  <si>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</si>
  <si>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</si>
  <si>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</si>
  <si>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</si>
  <si>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</si>
  <si>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</si>
  <si>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</si>
  <si>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</si>
  <si>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</si>
  <si>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</si>
  <si>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</si>
  <si>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</si>
  <si>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</si>
  <si>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</si>
  <si>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</si>
  <si>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</si>
  <si>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</si>
  <si>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</si>
  <si>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</si>
  <si>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</si>
  <si>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</si>
  <si>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</si>
  <si>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</si>
  <si>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</si>
  <si>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</si>
  <si>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</si>
  <si>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</si>
  <si>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</si>
  <si>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</si>
  <si>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</si>
  <si>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</si>
  <si>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</si>
  <si>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</si>
  <si>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</si>
  <si>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</si>
  <si>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</si>
  <si>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</si>
  <si>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</si>
  <si>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</si>
  <si>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</si>
  <si>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</si>
  <si>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</si>
  <si>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</si>
  <si>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</si>
  <si>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</si>
  <si>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</si>
  <si>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</si>
  <si>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</si>
  <si>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</si>
  <si>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</si>
  <si>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</si>
  <si>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</si>
  <si>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</si>
  <si>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</si>
  <si>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</si>
  <si>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</si>
  <si>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</si>
  <si>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</si>
  <si>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</si>
  <si>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</si>
  <si>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</si>
  <si>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</si>
  <si>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</si>
  <si>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</si>
  <si>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</si>
  <si>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</si>
  <si>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</si>
  <si>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</si>
  <si>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</si>
  <si>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</si>
  <si>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</si>
  <si>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</si>
  <si>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</si>
  <si>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</si>
  <si>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</si>
  <si>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</si>
  <si>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</si>
  <si>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</si>
  <si>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</si>
  <si>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</si>
  <si>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</si>
  <si>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</si>
  <si>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</si>
  <si>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</si>
  <si>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</si>
  <si>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</si>
  <si>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</si>
  <si>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</si>
  <si>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</si>
  <si>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</si>
  <si>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</si>
  <si>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</si>
  <si>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</si>
  <si>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</si>
  <si>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</si>
  <si>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</si>
  <si>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</si>
  <si>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</si>
  <si>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</si>
  <si>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</si>
  <si>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</si>
  <si>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</si>
  <si>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</si>
  <si>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</si>
  <si>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</si>
  <si>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</si>
  <si>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</si>
  <si>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</si>
  <si>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</si>
  <si>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</si>
  <si>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</si>
  <si>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</si>
  <si>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</si>
  <si>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</si>
  <si>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</si>
  <si>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</si>
  <si>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</si>
  <si>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</si>
  <si>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</si>
  <si>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</si>
  <si>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</si>
  <si>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</si>
  <si>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</si>
  <si>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</si>
  <si>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</si>
  <si>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</si>
  <si>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</si>
  <si>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</si>
  <si>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</si>
  <si>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</si>
  <si>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</si>
  <si>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</si>
  <si>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</si>
  <si>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</si>
  <si>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</si>
  <si>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</si>
  <si>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</si>
  <si>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</si>
  <si>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</si>
  <si>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</si>
  <si>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</si>
  <si>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</si>
  <si>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</si>
  <si>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</si>
  <si>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</si>
  <si>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</si>
  <si>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</si>
  <si>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</si>
  <si>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</si>
  <si>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</si>
  <si>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</si>
  <si>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</si>
  <si>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</si>
  <si>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</si>
  <si>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</si>
  <si>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</si>
  <si>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</si>
  <si>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</si>
  <si>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</si>
  <si>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</si>
  <si>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</si>
  <si>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</si>
  <si>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</si>
  <si>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</si>
  <si>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</si>
  <si>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</si>
  <si>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</si>
  <si>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</si>
  <si>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</si>
  <si>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</si>
  <si>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</si>
  <si>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</si>
  <si>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</si>
  <si>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</si>
  <si>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</si>
  <si>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</si>
  <si>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</si>
  <si>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</si>
  <si>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</si>
  <si>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</si>
  <si>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</si>
  <si>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</si>
  <si>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</si>
  <si>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</si>
  <si>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</si>
  <si>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</si>
  <si>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</si>
  <si>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</si>
  <si>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</si>
  <si>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</si>
  <si>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</si>
  <si>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</si>
  <si>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</si>
  <si>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</si>
  <si>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</si>
  <si>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</si>
  <si>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</si>
  <si>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</si>
  <si>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</si>
  <si>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</si>
  <si>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</si>
  <si>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</si>
  <si>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</si>
  <si>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</si>
  <si>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</si>
  <si>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</si>
  <si>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</si>
  <si>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</si>
  <si>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</si>
  <si>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</si>
  <si>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</si>
  <si>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</si>
  <si>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</si>
  <si>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</si>
  <si>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</si>
  <si>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</si>
  <si>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</si>
  <si>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</si>
  <si>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</si>
  <si>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</si>
  <si>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</si>
  <si>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</si>
  <si>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</si>
  <si>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</si>
  <si>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</si>
  <si>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</si>
  <si>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</si>
  <si>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</si>
  <si>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</si>
  <si>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</si>
  <si>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</si>
  <si>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</si>
  <si>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</si>
  <si>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</si>
  <si>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</si>
  <si>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</si>
  <si>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</si>
  <si>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</si>
  <si>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</si>
  <si>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</si>
  <si>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</si>
  <si>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</si>
  <si>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</si>
  <si>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</si>
  <si>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</si>
  <si>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</si>
  <si>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</si>
  <si>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</si>
  <si>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</si>
  <si>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</si>
  <si>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</si>
  <si>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</si>
  <si>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</si>
  <si>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</si>
  <si>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</si>
  <si>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</si>
  <si>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</si>
  <si>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</si>
  <si>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</si>
  <si>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</si>
  <si>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</si>
  <si>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</si>
  <si>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</si>
  <si>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</si>
  <si>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</si>
  <si>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</si>
  <si>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</si>
  <si>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</si>
  <si>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</si>
  <si>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</si>
  <si>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</si>
  <si>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</si>
  <si>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</si>
  <si>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</si>
  <si>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</si>
  <si>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</si>
  <si>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</si>
  <si>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</si>
  <si>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</si>
  <si>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</si>
  <si>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</si>
  <si>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</si>
  <si>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</si>
  <si>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</si>
  <si>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</si>
  <si>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</si>
  <si>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</si>
  <si>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</si>
  <si>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</si>
  <si>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</si>
  <si>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</si>
  <si>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</si>
  <si>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</si>
  <si>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</si>
  <si>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</si>
  <si>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</si>
  <si>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</si>
  <si>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</si>
  <si>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</si>
  <si>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</si>
  <si>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</si>
  <si>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</si>
  <si>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</si>
  <si>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</si>
  <si>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</si>
  <si>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</si>
  <si>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</si>
  <si>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</si>
  <si>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</si>
  <si>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</si>
  <si>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</si>
  <si>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</si>
  <si>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</si>
  <si>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</si>
  <si>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</si>
  <si>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</si>
  <si>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</si>
  <si>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</si>
  <si>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</si>
  <si>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</si>
  <si>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</si>
  <si>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</si>
  <si>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</si>
  <si>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</si>
  <si>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</si>
  <si>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</si>
  <si>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</si>
  <si>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</si>
  <si>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</si>
  <si>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</si>
  <si>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</si>
  <si>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</si>
  <si>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</si>
  <si>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</si>
  <si>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</si>
  <si>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</si>
  <si>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</si>
  <si>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</si>
  <si>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</si>
  <si>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</si>
  <si>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</si>
  <si>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</si>
  <si>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</si>
  <si>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</si>
  <si>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</si>
  <si>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</si>
  <si>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</si>
  <si>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</si>
  <si>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</si>
  <si>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</si>
  <si>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</si>
  <si>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</si>
  <si>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</si>
  <si>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</si>
  <si>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</si>
  <si>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</si>
  <si>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</si>
  <si>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</si>
  <si>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</si>
  <si>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</si>
  <si>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</si>
  <si>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</si>
  <si>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</si>
  <si>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</si>
  <si>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</si>
  <si>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</si>
  <si>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</si>
  <si>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</si>
  <si>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</si>
  <si>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</si>
  <si>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</si>
  <si>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</si>
  <si>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</si>
  <si>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</si>
  <si>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</si>
  <si>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</si>
  <si>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</si>
  <si>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</si>
  <si>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</si>
  <si>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</si>
  <si>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</si>
  <si>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</si>
  <si>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</si>
  <si>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</si>
  <si>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</si>
  <si>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</si>
  <si>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</si>
  <si>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</si>
  <si>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</si>
  <si>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</si>
  <si>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</si>
  <si>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</si>
  <si>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</si>
  <si>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</si>
  <si>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</si>
  <si>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</si>
  <si>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</si>
  <si>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</si>
  <si>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</si>
  <si>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</si>
  <si>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</si>
  <si>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</si>
  <si>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</si>
  <si>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</si>
  <si>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</si>
  <si>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</si>
  <si>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</si>
  <si>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</si>
  <si>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</si>
  <si>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</si>
  <si>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</si>
  <si>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</si>
  <si>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</si>
  <si>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</si>
  <si>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</si>
  <si>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</si>
  <si>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</si>
  <si>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</si>
  <si>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</si>
  <si>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</si>
  <si>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</si>
  <si>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</si>
  <si>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</si>
  <si>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</si>
  <si>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</si>
  <si>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</si>
  <si>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</si>
  <si>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</si>
  <si>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</si>
  <si>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</si>
  <si>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</si>
  <si>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</si>
  <si>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</si>
  <si>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</si>
  <si>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</si>
  <si>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</si>
  <si>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</si>
  <si>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</si>
  <si>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</si>
  <si>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</si>
  <si>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</si>
  <si>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</si>
  <si>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</si>
  <si>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</si>
  <si>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</si>
  <si>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</si>
  <si>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</si>
  <si>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</si>
  <si>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</si>
  <si>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</si>
  <si>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</si>
  <si>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</si>
  <si>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</si>
  <si>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</si>
  <si>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</si>
  <si>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</si>
  <si>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</si>
  <si>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</si>
  <si>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</si>
  <si>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</si>
  <si>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</si>
  <si>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</si>
  <si>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</si>
  <si>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</si>
  <si>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</si>
  <si>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</si>
  <si>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</si>
  <si>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</si>
  <si>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</si>
  <si>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</si>
  <si>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</si>
  <si>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</si>
  <si>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</si>
  <si>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</si>
  <si>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</si>
  <si>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</si>
  <si>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</si>
  <si>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</si>
  <si>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</si>
  <si>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</si>
  <si>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</si>
  <si>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</si>
  <si>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</si>
  <si>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</si>
  <si>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</si>
  <si>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</si>
  <si>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</si>
  <si>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</si>
  <si>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</si>
  <si>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</si>
  <si>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</si>
  <si>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</si>
  <si>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</si>
  <si>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</si>
  <si>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</si>
  <si>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</si>
  <si>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</si>
  <si>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</si>
  <si>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</si>
  <si>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</si>
  <si>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</si>
  <si>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</si>
  <si>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</si>
  <si>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</si>
  <si>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</si>
  <si>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</si>
  <si>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</si>
  <si>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</si>
  <si>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</si>
  <si>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</si>
  <si>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</si>
  <si>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</si>
  <si>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</si>
  <si>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</si>
  <si>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</si>
  <si>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</si>
  <si>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</si>
  <si>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</si>
  <si>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</si>
  <si>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</si>
  <si>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</si>
  <si>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</si>
  <si>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</si>
  <si>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</si>
  <si>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</si>
  <si>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</si>
  <si>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</si>
  <si>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</si>
  <si>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</si>
  <si>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</si>
  <si>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</si>
  <si>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</si>
  <si>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</si>
  <si>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</si>
  <si>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</si>
  <si>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</si>
  <si>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</si>
  <si>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</si>
  <si>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</si>
  <si>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</si>
  <si>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</si>
  <si>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</si>
  <si>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</si>
  <si>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</si>
  <si>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</si>
  <si>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</si>
  <si>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</si>
  <si>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</si>
  <si>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</si>
  <si>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</si>
  <si>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</si>
  <si>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</si>
  <si>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</si>
  <si>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</si>
  <si>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</si>
  <si>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</si>
  <si>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</si>
  <si>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</si>
  <si>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</si>
  <si>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</si>
  <si>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</si>
  <si>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</si>
  <si>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</si>
  <si>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</si>
  <si>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</si>
  <si>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</si>
  <si>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</si>
  <si>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</si>
  <si>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</si>
  <si>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</si>
  <si>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</si>
  <si>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</si>
  <si>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</si>
  <si>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</si>
  <si>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</si>
  <si>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</si>
  <si>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</si>
  <si>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</si>
  <si>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</si>
  <si>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</si>
  <si>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</si>
  <si>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</si>
  <si>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</si>
  <si>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</si>
  <si>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</si>
  <si>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</si>
  <si>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</si>
  <si>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</si>
  <si>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</si>
  <si>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</si>
  <si>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</si>
  <si>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</si>
  <si>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</si>
  <si>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</si>
  <si>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</si>
  <si>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</si>
  <si>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</si>
  <si>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</si>
  <si>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</si>
  <si>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</si>
  <si>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</si>
  <si>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</si>
  <si>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</si>
  <si>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</si>
  <si>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</si>
  <si>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</si>
  <si>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</si>
  <si>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</si>
  <si>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</si>
  <si>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</si>
  <si>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</si>
  <si>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</si>
  <si>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</si>
  <si>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</si>
  <si>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</si>
  <si>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</si>
  <si>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</si>
  <si>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</si>
  <si>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</si>
  <si>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</si>
  <si>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</si>
  <si>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</si>
  <si>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</si>
  <si>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</si>
  <si>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</si>
  <si>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</si>
  <si>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</si>
  <si>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</si>
  <si>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</si>
  <si>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</si>
  <si>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</si>
  <si>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</si>
  <si>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</si>
  <si>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</si>
  <si>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</si>
  <si>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</si>
  <si>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</si>
  <si>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</si>
  <si>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</si>
  <si>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</si>
  <si>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</si>
  <si>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</si>
  <si>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</si>
  <si>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</si>
  <si>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</si>
  <si>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</si>
  <si>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</si>
  <si>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</si>
  <si>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</si>
  <si>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</si>
  <si>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</si>
  <si>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</si>
  <si>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</si>
  <si>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</si>
  <si>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</si>
  <si>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</si>
  <si>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</si>
  <si>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</si>
  <si>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</si>
  <si>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</si>
  <si>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</si>
  <si>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</si>
  <si>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</si>
  <si>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</si>
  <si>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</si>
  <si>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</si>
  <si>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</si>
  <si>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</si>
  <si>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</si>
  <si>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</si>
  <si>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</si>
  <si>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</si>
  <si>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</si>
  <si>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</si>
  <si>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</si>
  <si>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</si>
  <si>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</si>
  <si>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</si>
  <si>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</si>
  <si>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</si>
  <si>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</si>
  <si>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</si>
  <si>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</si>
  <si>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</si>
  <si>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</si>
  <si>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</si>
  <si>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</si>
  <si>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</si>
  <si>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</si>
  <si>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</si>
  <si>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</si>
  <si>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</si>
  <si>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</si>
  <si>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</si>
  <si>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</si>
  <si>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</si>
  <si>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</si>
  <si>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</si>
  <si>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</si>
  <si>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</si>
  <si>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</si>
  <si>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</si>
  <si>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</si>
  <si>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</si>
  <si>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</si>
  <si>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</si>
  <si>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</si>
  <si>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</si>
  <si>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</si>
  <si>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</si>
  <si>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</si>
  <si>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</si>
  <si>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</si>
  <si>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</si>
  <si>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</si>
  <si>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</si>
  <si>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</si>
  <si>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</si>
  <si>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</si>
  <si>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</si>
  <si>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</si>
  <si>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</si>
  <si>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</si>
  <si>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</si>
  <si>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</si>
  <si>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</si>
  <si>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</si>
  <si>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</si>
  <si>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</si>
  <si>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</si>
  <si>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</si>
  <si>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</si>
  <si>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</si>
  <si>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</si>
  <si>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</si>
  <si>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</si>
  <si>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</si>
  <si>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</si>
  <si>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</si>
  <si>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</si>
  <si>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</si>
  <si>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</si>
  <si>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</si>
  <si>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</si>
  <si>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</si>
  <si>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</si>
  <si>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</si>
  <si>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</si>
  <si>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</si>
  <si>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</si>
  <si>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</si>
  <si>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</si>
  <si>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</si>
  <si>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</si>
  <si>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</si>
  <si>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</si>
  <si>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</si>
  <si>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</si>
  <si>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</si>
  <si>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</si>
  <si>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</si>
  <si>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</si>
  <si>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</si>
  <si>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</si>
  <si>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</si>
  <si>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</si>
  <si>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</si>
  <si>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</si>
  <si>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</si>
  <si>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</si>
  <si>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</si>
  <si>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</si>
  <si>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</si>
  <si>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</si>
  <si>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</si>
  <si>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</si>
  <si>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</si>
  <si>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</si>
  <si>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</si>
  <si>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</si>
  <si>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</si>
  <si>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</si>
  <si>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</si>
  <si>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</si>
  <si>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</si>
  <si>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</si>
  <si>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</si>
  <si>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</si>
  <si>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</si>
  <si>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</si>
  <si>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</si>
  <si>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</si>
  <si>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</si>
  <si>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</si>
  <si>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</si>
  <si>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</si>
  <si>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</si>
  <si>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</si>
  <si>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</si>
  <si>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</si>
  <si>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</si>
  <si>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</si>
  <si>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</si>
  <si>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</si>
  <si>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</si>
  <si>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</si>
  <si>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</si>
  <si>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</si>
  <si>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</si>
  <si>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</si>
  <si>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</si>
  <si>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</si>
  <si>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</si>
  <si>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</si>
  <si>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</si>
  <si>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</si>
  <si>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</si>
  <si>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</si>
  <si>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</si>
  <si>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</si>
  <si>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</si>
  <si>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</si>
  <si>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</si>
  <si>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</si>
  <si>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</si>
  <si>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</si>
  <si>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</si>
  <si>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</si>
  <si>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</si>
  <si>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</si>
  <si>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</si>
  <si>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</si>
  <si>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</si>
  <si>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</si>
  <si>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</si>
  <si>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</si>
  <si>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</si>
  <si>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</si>
  <si>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</si>
  <si>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</si>
  <si>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</si>
  <si>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</si>
  <si>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</si>
  <si>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</si>
  <si>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</si>
  <si>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</si>
  <si>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</si>
  <si>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</si>
  <si>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</si>
  <si>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</si>
  <si>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</si>
  <si>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</si>
  <si>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</si>
  <si>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</si>
  <si>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</si>
  <si>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</si>
  <si>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</si>
  <si>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</si>
  <si>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</si>
  <si>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</si>
  <si>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</si>
  <si>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</si>
  <si>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</si>
  <si>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</si>
  <si>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</si>
  <si>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</si>
  <si>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</si>
  <si>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</si>
  <si>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</si>
  <si>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</si>
  <si>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</si>
  <si>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</si>
  <si>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</si>
  <si>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</si>
  <si>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</si>
  <si>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</si>
  <si>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</si>
  <si>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</si>
  <si>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</si>
  <si>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</si>
  <si>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</si>
  <si>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</si>
  <si>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</si>
  <si>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</si>
  <si>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</si>
  <si>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</si>
  <si>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</si>
  <si>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</si>
  <si>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</si>
  <si>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</si>
  <si>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</si>
  <si>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</si>
  <si>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</si>
  <si>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</si>
  <si>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</si>
  <si>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</si>
  <si>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</si>
  <si>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</si>
  <si>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</si>
  <si>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</si>
  <si>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</si>
  <si>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</si>
  <si>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</si>
  <si>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</si>
  <si>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</si>
  <si>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</si>
  <si>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</si>
  <si>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</si>
  <si>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</si>
  <si>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</si>
  <si>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</si>
  <si>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</si>
  <si>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</si>
  <si>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</si>
  <si>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</si>
  <si>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</si>
  <si>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</si>
  <si>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</si>
  <si>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</si>
  <si>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</si>
  <si>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</si>
  <si>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</si>
  <si>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</si>
  <si>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</si>
  <si>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</si>
  <si>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</si>
  <si>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</si>
  <si>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</si>
  <si>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</si>
  <si>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</si>
  <si>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</si>
  <si>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</si>
  <si>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</si>
  <si>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</si>
  <si>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</si>
  <si>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</si>
  <si>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</si>
  <si>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</si>
  <si>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</si>
  <si>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</si>
  <si>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</si>
  <si>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</si>
  <si>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</si>
  <si>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</si>
  <si>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</si>
  <si>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</si>
  <si>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</si>
  <si>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</si>
  <si>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</si>
  <si>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</si>
  <si>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</si>
  <si>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</si>
  <si>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</si>
  <si>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</si>
  <si>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</si>
  <si>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</si>
  <si>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</si>
  <si>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</si>
  <si>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</si>
  <si>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</si>
  <si>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</si>
  <si>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</si>
  <si>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</si>
  <si>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</si>
  <si>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</si>
  <si>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</si>
  <si>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</si>
  <si>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</si>
  <si>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</si>
  <si>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</si>
  <si>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</si>
  <si>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</si>
  <si>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</si>
  <si>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</si>
  <si>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</si>
  <si>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</si>
  <si>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</si>
  <si>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</si>
  <si>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</si>
  <si>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</si>
  <si>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</si>
  <si>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</si>
  <si>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</si>
  <si>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</si>
  <si>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</si>
  <si>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</si>
  <si>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</si>
  <si>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</si>
  <si>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</si>
  <si>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</si>
  <si>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</si>
  <si>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</si>
  <si>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</si>
  <si>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</si>
  <si>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</si>
  <si>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</si>
  <si>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</si>
  <si>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</si>
  <si>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</si>
  <si>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</si>
  <si>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</si>
  <si>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</si>
  <si>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</si>
  <si>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</si>
  <si>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</si>
  <si>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</si>
  <si>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</si>
  <si>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</si>
  <si>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</si>
  <si>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</si>
  <si>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</si>
  <si>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</si>
  <si>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</si>
  <si>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</si>
  <si>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</si>
  <si>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</si>
  <si>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</si>
  <si>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</si>
  <si>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</si>
  <si>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</si>
  <si>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</si>
  <si>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</si>
  <si>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</si>
  <si>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</si>
  <si>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</si>
  <si>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</si>
  <si>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</si>
  <si>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</si>
  <si>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</si>
  <si>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</si>
  <si>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</si>
  <si>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</si>
  <si>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</si>
  <si>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</si>
  <si>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</si>
  <si>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</si>
  <si>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</si>
  <si>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</si>
  <si>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</si>
  <si>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</si>
  <si>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</si>
  <si>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</si>
  <si>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</si>
  <si>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</si>
  <si>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</si>
  <si>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</si>
  <si>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</si>
  <si>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</si>
  <si>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</si>
  <si>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</si>
  <si>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</si>
  <si>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</si>
  <si>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</si>
  <si>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</si>
  <si>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</si>
  <si>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</si>
  <si>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</si>
  <si>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</si>
  <si>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</si>
  <si>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</si>
  <si>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</si>
  <si>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</si>
  <si>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</si>
  <si>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</si>
  <si>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</si>
  <si>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</si>
  <si>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</si>
  <si>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</si>
  <si>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</si>
  <si>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</si>
  <si>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</si>
  <si>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</si>
  <si>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</si>
  <si>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</si>
  <si>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</si>
  <si>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</si>
  <si>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</si>
  <si>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</si>
  <si>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</si>
  <si>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</si>
  <si>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</si>
  <si>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</si>
  <si>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</si>
  <si>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</si>
  <si>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</si>
  <si>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</si>
  <si>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</si>
  <si>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</si>
  <si>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</si>
  <si>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</si>
  <si>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</si>
  <si>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</si>
  <si>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</si>
  <si>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</si>
  <si>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</si>
  <si>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</si>
  <si>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</si>
  <si>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</si>
  <si>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</si>
  <si>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</si>
  <si>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</si>
  <si>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</si>
  <si>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</si>
  <si>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</si>
  <si>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</si>
  <si>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</si>
  <si>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</si>
  <si>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</si>
  <si>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</si>
  <si>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</si>
  <si>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</si>
  <si>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</si>
  <si>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</si>
  <si>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</si>
  <si>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</si>
  <si>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</si>
  <si>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</si>
  <si>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</si>
  <si>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</si>
  <si>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</si>
  <si>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</si>
  <si>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</si>
  <si>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</si>
  <si>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</si>
  <si>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</si>
  <si>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</si>
  <si>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</si>
  <si>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</si>
  <si>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</si>
  <si>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</si>
  <si>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</si>
  <si>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</si>
  <si>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</si>
  <si>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</si>
  <si>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</si>
  <si>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</si>
  <si>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</si>
  <si>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</si>
  <si>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</si>
  <si>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</si>
  <si>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</si>
  <si>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</si>
  <si>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</si>
  <si>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</si>
  <si>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</si>
  <si>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</si>
  <si>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</si>
  <si>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</si>
  <si>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</si>
  <si>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</si>
  <si>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</si>
  <si>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</si>
  <si>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</si>
  <si>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</si>
  <si>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</si>
  <si>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</si>
  <si>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</si>
  <si>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</si>
  <si>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</si>
  <si>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</si>
  <si>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</si>
  <si>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</si>
  <si>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</si>
  <si>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</si>
  <si>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</si>
  <si>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</si>
  <si>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</si>
  <si>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</si>
  <si>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</si>
  <si>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</si>
  <si>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</si>
  <si>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</si>
  <si>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</si>
  <si>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</si>
  <si>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</si>
  <si>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</si>
  <si>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</si>
  <si>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</si>
  <si>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</si>
  <si>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</si>
  <si>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</si>
  <si>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</si>
  <si>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</si>
  <si>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</si>
  <si>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</si>
  <si>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</si>
  <si>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</si>
  <si>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</si>
  <si>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</si>
  <si>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</si>
  <si>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</si>
  <si>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</si>
  <si>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</si>
  <si>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</si>
  <si>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</si>
  <si>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</si>
  <si>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</si>
  <si>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</si>
  <si>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</si>
  <si>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</si>
  <si>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</si>
  <si>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</si>
  <si>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</si>
  <si>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</si>
  <si>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</si>
  <si>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</si>
  <si>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</si>
  <si>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</si>
  <si>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</si>
  <si>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</si>
  <si>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</si>
  <si>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</si>
  <si>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</si>
  <si>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</si>
  <si>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</si>
  <si>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</si>
  <si>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</si>
  <si>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</si>
  <si>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</si>
  <si>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</si>
  <si>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</si>
  <si>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</si>
  <si>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</si>
  <si>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</si>
  <si>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</si>
  <si>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</si>
  <si>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</si>
  <si>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</si>
  <si>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</si>
  <si>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</si>
  <si>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</si>
  <si>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</si>
  <si>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</si>
  <si>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</si>
  <si>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</si>
  <si>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</si>
  <si>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</si>
  <si>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</si>
  <si>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</si>
  <si>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</si>
  <si>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</si>
  <si>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</si>
  <si>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</si>
  <si>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</si>
  <si>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</si>
  <si>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</si>
  <si>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</si>
  <si>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</si>
  <si>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</si>
  <si>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</si>
  <si>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</si>
  <si>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</si>
  <si>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</si>
  <si>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</si>
  <si>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</si>
  <si>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</si>
  <si>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</si>
  <si>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</si>
  <si>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</si>
  <si>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</si>
  <si>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</si>
  <si>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</si>
  <si>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</si>
  <si>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</si>
  <si>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</si>
  <si>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</si>
  <si>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</si>
  <si>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</si>
  <si>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</si>
  <si>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</si>
  <si>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</si>
  <si>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</si>
  <si>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</si>
  <si>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</si>
  <si>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</si>
  <si>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</si>
  <si>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</si>
  <si>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</si>
  <si>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</si>
  <si>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</si>
  <si>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</si>
  <si>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</si>
  <si>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</si>
  <si>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</si>
  <si>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</si>
  <si>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</si>
  <si>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</si>
  <si>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</si>
  <si>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</si>
  <si>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</si>
  <si>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</si>
  <si>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</si>
  <si>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</si>
  <si>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</si>
  <si>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</si>
  <si>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</si>
  <si>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</si>
  <si>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</si>
  <si>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</si>
  <si>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</si>
  <si>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</si>
  <si>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</si>
  <si>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</si>
  <si>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</si>
  <si>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</si>
  <si>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</si>
  <si>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</si>
  <si>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</si>
  <si>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</si>
  <si>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</si>
  <si>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</si>
  <si>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</si>
  <si>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</si>
  <si>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</si>
  <si>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</si>
  <si>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</si>
  <si>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</si>
  <si>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</si>
  <si>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</si>
  <si>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</si>
  <si>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</si>
  <si>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</si>
  <si>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</si>
  <si>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</si>
  <si>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</si>
  <si>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</si>
  <si>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</si>
  <si>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</si>
  <si>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</si>
  <si>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</si>
  <si>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</si>
  <si>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</si>
  <si>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</si>
  <si>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</si>
  <si>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</si>
  <si>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</si>
  <si>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</si>
  <si>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</si>
  <si>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</si>
  <si>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</si>
  <si>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</si>
  <si>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</si>
  <si>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</si>
  <si>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</si>
  <si>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</si>
  <si>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</si>
  <si>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</si>
  <si>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</si>
  <si>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</si>
  <si>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</si>
  <si>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</si>
  <si>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</si>
  <si>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</si>
  <si>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</si>
  <si>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</si>
  <si>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</si>
  <si>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</si>
  <si>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</si>
  <si>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</si>
  <si>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</si>
  <si>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</si>
  <si>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</si>
  <si>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</si>
  <si>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</si>
  <si>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</si>
  <si>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</si>
  <si>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</si>
  <si>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</si>
  <si>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</si>
  <si>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</si>
  <si>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</si>
  <si>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</si>
  <si>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</si>
  <si>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</si>
  <si>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</si>
  <si>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</si>
  <si>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</si>
  <si>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</si>
  <si>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</si>
  <si>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</si>
  <si>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</si>
  <si>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</si>
  <si>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</si>
  <si>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</si>
  <si>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</si>
  <si>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</si>
  <si>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</si>
  <si>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</si>
  <si>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</si>
  <si>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</si>
  <si>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</si>
  <si>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</si>
  <si>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</si>
  <si>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</si>
  <si>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</si>
  <si>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</si>
  <si>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</si>
  <si>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</si>
  <si>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</si>
  <si>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</si>
  <si>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</si>
  <si>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</si>
  <si>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</si>
  <si>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</si>
  <si>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</si>
  <si>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</si>
  <si>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</si>
  <si>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</si>
  <si>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</si>
  <si>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</si>
  <si>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</si>
  <si>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</si>
  <si>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</si>
  <si>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</si>
  <si>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</si>
  <si>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</si>
  <si>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</si>
  <si>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</si>
  <si>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</si>
  <si>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</si>
  <si>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</si>
  <si>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</si>
  <si>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</si>
  <si>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</si>
  <si>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</si>
  <si>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</si>
  <si>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</si>
  <si>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</si>
  <si>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</si>
  <si>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</si>
  <si>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</si>
  <si>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</si>
  <si>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</si>
  <si>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</si>
  <si>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</si>
  <si>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</si>
  <si>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</si>
  <si>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</si>
  <si>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</si>
  <si>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</si>
  <si>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</si>
  <si>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</si>
  <si>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</si>
  <si>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</si>
  <si>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</si>
  <si>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</si>
  <si>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</si>
  <si>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</si>
  <si>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</si>
  <si>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</si>
  <si>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</si>
  <si>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</si>
  <si>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</si>
  <si>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</si>
  <si>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</si>
  <si>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</si>
  <si>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</si>
  <si>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</si>
  <si>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</si>
  <si>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</si>
  <si>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</si>
  <si>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</si>
  <si>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</si>
  <si>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</si>
  <si>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</si>
  <si>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</si>
  <si>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</si>
  <si>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</si>
  <si>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</si>
  <si>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</si>
  <si>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</si>
  <si>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</si>
  <si>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</si>
  <si>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</si>
  <si>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</si>
  <si>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</si>
  <si>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</si>
  <si>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</si>
  <si>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</si>
  <si>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</si>
  <si>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</si>
  <si>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</si>
  <si>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</si>
  <si>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</si>
  <si>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</si>
  <si>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</si>
  <si>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</si>
  <si>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</si>
  <si>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</si>
  <si>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</si>
  <si>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</si>
  <si>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</si>
  <si>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</si>
  <si>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</si>
  <si>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</si>
  <si>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</si>
  <si>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</si>
  <si>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</si>
  <si>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</si>
  <si>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</si>
  <si>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</si>
  <si>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</si>
  <si>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</si>
  <si>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</si>
  <si>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</si>
  <si>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</si>
  <si>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</si>
  <si>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</si>
  <si>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</si>
  <si>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</si>
  <si>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</si>
  <si>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</si>
  <si>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</si>
  <si>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</si>
  <si>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</si>
  <si>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</si>
  <si>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</si>
  <si>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</si>
  <si>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</si>
  <si>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</si>
  <si>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</si>
  <si>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</si>
  <si>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</si>
  <si>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</si>
  <si>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</si>
  <si>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</si>
  <si>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</si>
  <si>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</si>
  <si>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</si>
  <si>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</si>
  <si>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</si>
  <si>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</si>
  <si>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</si>
  <si>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</si>
  <si>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</si>
  <si>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</si>
  <si>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</si>
  <si>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</si>
  <si>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</si>
  <si>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</si>
  <si>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</si>
  <si>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</si>
  <si>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</si>
  <si>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</si>
  <si>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</si>
  <si>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</si>
  <si>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</si>
  <si>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</si>
  <si>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</si>
  <si>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</si>
  <si>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</si>
  <si>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</si>
  <si>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</si>
  <si>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</si>
  <si>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</si>
  <si>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</si>
  <si>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</si>
  <si>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</si>
  <si>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</si>
  <si>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</si>
  <si>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</si>
  <si>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</si>
  <si>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</si>
  <si>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</si>
  <si>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</si>
  <si>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</si>
  <si>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</si>
  <si>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</si>
  <si>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</si>
  <si>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</si>
  <si>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</si>
  <si>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</si>
  <si>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</si>
  <si>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</si>
  <si>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</si>
  <si>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</si>
  <si>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</si>
  <si>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</si>
  <si>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</si>
  <si>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</si>
  <si>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</si>
  <si>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</si>
  <si>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</si>
  <si>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</si>
  <si>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</si>
  <si>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</si>
  <si>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</si>
  <si>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</si>
  <si>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</si>
  <si>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</si>
  <si>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</si>
  <si>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</si>
  <si>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</si>
  <si>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</si>
  <si>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</si>
  <si>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</si>
  <si>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</si>
  <si>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</si>
  <si>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</si>
  <si>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</si>
  <si>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</si>
  <si>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</si>
  <si>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</si>
  <si>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</si>
  <si>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</si>
  <si>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</si>
  <si>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</si>
  <si>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</si>
  <si>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</si>
  <si>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</si>
  <si>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</si>
  <si>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</si>
  <si>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</si>
  <si>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</si>
  <si>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</si>
  <si>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</si>
  <si>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</si>
  <si>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</si>
  <si>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</si>
  <si>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</si>
  <si>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</si>
  <si>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</si>
  <si>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</si>
  <si>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</si>
  <si>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</si>
  <si>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</si>
  <si>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</si>
  <si>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</si>
  <si>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</si>
  <si>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</si>
  <si>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</si>
  <si>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</si>
  <si>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</si>
  <si>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</si>
  <si>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</si>
  <si>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</si>
  <si>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</si>
  <si>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</si>
  <si>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</si>
  <si>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</si>
  <si>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</si>
  <si>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</si>
  <si>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</si>
  <si>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</si>
  <si>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</si>
  <si>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</si>
  <si>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</si>
  <si>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</si>
  <si>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</si>
  <si>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</si>
  <si>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</si>
  <si>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</si>
  <si>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</si>
  <si>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</si>
  <si>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</si>
  <si>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</si>
  <si>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</si>
  <si>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</si>
  <si>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</si>
  <si>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</si>
  <si>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</si>
  <si>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</si>
  <si>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</si>
  <si>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</si>
  <si>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</si>
  <si>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</si>
  <si>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</si>
  <si>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</si>
  <si>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</si>
  <si>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</si>
  <si>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</si>
  <si>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</si>
  <si>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</si>
  <si>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</si>
  <si>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</si>
  <si>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</si>
  <si>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</si>
  <si>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</si>
  <si>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</si>
  <si>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</si>
  <si>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</si>
  <si>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</si>
  <si>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</si>
  <si>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</si>
  <si>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</si>
  <si>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</si>
  <si>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</si>
  <si>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</si>
  <si>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</si>
  <si>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</si>
  <si>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</si>
  <si>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</si>
  <si>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</si>
  <si>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</si>
  <si>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</si>
  <si>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</si>
  <si>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</si>
  <si>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</si>
  <si>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</si>
  <si>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</si>
  <si>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</si>
  <si>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</si>
  <si>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</si>
  <si>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</si>
  <si>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</si>
  <si>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</si>
  <si>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</si>
  <si>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</si>
  <si>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</si>
  <si>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</si>
  <si>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</si>
  <si>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</si>
  <si>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</si>
  <si>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</si>
  <si>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</si>
  <si>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</si>
  <si>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</si>
  <si>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</si>
  <si>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</si>
  <si>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</si>
  <si>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</si>
  <si>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</si>
  <si>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</si>
  <si>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</si>
  <si>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</si>
  <si>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</si>
  <si>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</si>
  <si>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</si>
  <si>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</si>
  <si>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</si>
  <si>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</si>
  <si>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</si>
  <si>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</si>
  <si>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</si>
  <si>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</si>
  <si>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</si>
  <si>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</si>
  <si>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</si>
  <si>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</si>
  <si>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</si>
  <si>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</si>
  <si>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</si>
  <si>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</si>
  <si>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</si>
  <si>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</si>
  <si>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</si>
  <si>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</si>
  <si>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</si>
  <si>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</si>
  <si>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</si>
  <si>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</si>
  <si>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</si>
  <si>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</si>
  <si>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</si>
  <si>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</si>
  <si>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</si>
  <si>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</si>
  <si>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</si>
  <si>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</si>
  <si>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</si>
  <si>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</si>
  <si>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</si>
  <si>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</si>
  <si>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</si>
  <si>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</si>
  <si>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</si>
  <si>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</si>
  <si>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</si>
  <si>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</si>
  <si>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</si>
  <si>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</si>
  <si>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</si>
  <si>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</si>
  <si>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</si>
  <si>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</si>
  <si>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</si>
  <si>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</si>
  <si>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</si>
  <si>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</si>
  <si>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</si>
  <si>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</si>
  <si>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</si>
  <si>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</si>
  <si>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</si>
  <si>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</si>
  <si>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</si>
  <si>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</si>
  <si>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</si>
  <si>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</si>
  <si>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</si>
  <si>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</si>
  <si>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</si>
  <si>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</si>
  <si>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</si>
  <si>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</si>
  <si>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</si>
  <si>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</si>
  <si>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</si>
  <si>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</si>
  <si>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</si>
  <si>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</si>
  <si>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</si>
  <si>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</si>
  <si>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</si>
  <si>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</si>
  <si>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</si>
  <si>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</si>
  <si>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</si>
  <si>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</si>
  <si>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</si>
  <si>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</si>
  <si>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</si>
  <si>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</si>
  <si>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</si>
  <si>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</si>
  <si>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</si>
  <si>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</si>
  <si>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</si>
  <si>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</si>
  <si>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</si>
  <si>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</si>
  <si>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</si>
  <si>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</si>
  <si>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</si>
  <si>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</si>
  <si>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</si>
  <si>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</si>
  <si>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</si>
  <si>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</si>
  <si>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</si>
  <si>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</si>
  <si>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</si>
  <si>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</si>
  <si>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</si>
  <si>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</si>
  <si>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</si>
  <si>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</si>
  <si>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</si>
  <si>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</si>
  <si>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</si>
  <si>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</si>
  <si>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</si>
  <si>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</si>
  <si>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</si>
  <si>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</si>
  <si>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</si>
  <si>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</si>
  <si>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</si>
  <si>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</si>
  <si>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</si>
  <si>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</si>
  <si>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</si>
  <si>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</si>
  <si>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</si>
  <si>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</si>
  <si>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</si>
  <si>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</si>
  <si>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</si>
  <si>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</si>
  <si>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</si>
  <si>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</si>
  <si>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</si>
  <si>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</si>
  <si>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</si>
  <si>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</si>
  <si>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</si>
  <si>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</si>
  <si>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</si>
  <si>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</si>
  <si>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</si>
  <si>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</si>
  <si>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</si>
  <si>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</si>
  <si>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</si>
  <si>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</si>
  <si>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</si>
  <si>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</si>
  <si>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</si>
  <si>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</si>
  <si>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</si>
  <si>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</si>
  <si>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</si>
  <si>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</si>
  <si>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</si>
  <si>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</si>
  <si>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</si>
  <si>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</si>
  <si>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</si>
  <si>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</si>
  <si>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</si>
  <si>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</si>
  <si>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</si>
  <si>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</si>
  <si>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</si>
  <si>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</si>
  <si>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</si>
  <si>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</si>
  <si>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</si>
  <si>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</si>
  <si>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</si>
  <si>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</si>
  <si>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</si>
  <si>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</si>
  <si>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</si>
  <si>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</si>
  <si>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</si>
  <si>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</si>
  <si>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</si>
  <si>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</si>
  <si>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</si>
  <si>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</si>
  <si>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</si>
  <si>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</si>
  <si>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</si>
  <si>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</si>
  <si>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</si>
  <si>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</si>
  <si>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</si>
  <si>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</si>
  <si>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</si>
  <si>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</si>
  <si>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</si>
  <si>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</si>
  <si>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</si>
  <si>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</si>
  <si>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</si>
  <si>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</si>
  <si>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</si>
  <si>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</si>
  <si>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</si>
  <si>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</si>
  <si>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</si>
  <si>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</si>
  <si>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</si>
  <si>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</si>
  <si>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</si>
  <si>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</si>
  <si>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</si>
  <si>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</si>
  <si>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</si>
  <si>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</si>
  <si>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</si>
  <si>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</si>
  <si>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</si>
  <si>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</si>
  <si>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</si>
  <si>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</si>
  <si>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</si>
  <si>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</si>
  <si>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</si>
  <si>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</si>
  <si>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</si>
  <si>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</si>
  <si>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</si>
  <si>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</si>
  <si>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</si>
  <si>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</si>
  <si>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</si>
  <si>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</si>
  <si>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</si>
  <si>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</si>
  <si>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</si>
  <si>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</si>
  <si>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</si>
  <si>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</si>
  <si>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</si>
  <si>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</si>
  <si>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</si>
  <si>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</si>
  <si>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</si>
  <si>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</si>
  <si>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</si>
  <si>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</si>
  <si>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</si>
  <si>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</si>
  <si>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</si>
  <si>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</si>
  <si>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</si>
  <si>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</si>
  <si>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</si>
  <si>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</si>
  <si>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</si>
  <si>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</si>
  <si>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</si>
  <si>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</si>
  <si>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</si>
  <si>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</si>
  <si>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</si>
  <si>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</si>
  <si>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</si>
  <si>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</si>
  <si>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</si>
  <si>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</si>
  <si>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</si>
  <si>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</si>
  <si>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</si>
  <si>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</si>
  <si>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</si>
  <si>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</si>
  <si>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</si>
  <si>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</si>
  <si>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</si>
  <si>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</si>
  <si>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</si>
  <si>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</si>
  <si>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</si>
  <si>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</si>
  <si>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</si>
  <si>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</si>
  <si>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</si>
  <si>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</si>
  <si>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</si>
  <si>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</si>
  <si>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</si>
  <si>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</si>
  <si>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</si>
  <si>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</si>
  <si>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</si>
  <si>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</si>
  <si>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</si>
  <si>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</si>
  <si>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</si>
  <si>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</si>
  <si>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</si>
  <si>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</si>
  <si>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</si>
  <si>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</si>
  <si>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</si>
  <si>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</si>
  <si>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</si>
  <si>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</si>
  <si>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</si>
  <si>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</si>
  <si>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</si>
  <si>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</si>
  <si>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</si>
  <si>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</si>
  <si>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</si>
  <si>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</si>
  <si>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</si>
  <si>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</si>
  <si>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</si>
  <si>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</si>
  <si>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</si>
  <si>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</si>
  <si>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</si>
  <si>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</si>
  <si>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</si>
  <si>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</si>
  <si>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</si>
  <si>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</si>
  <si>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</si>
  <si>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</si>
  <si>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</si>
  <si>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</si>
  <si>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</si>
  <si>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</si>
  <si>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</si>
  <si>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</si>
  <si>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</si>
  <si>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</si>
  <si>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</si>
  <si>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</si>
  <si>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</si>
  <si>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</si>
  <si>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</si>
  <si>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</si>
  <si>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</si>
  <si>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</si>
  <si>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</si>
  <si>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</si>
  <si>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</si>
  <si>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</si>
  <si>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</si>
  <si>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</si>
  <si>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</si>
  <si>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</si>
  <si>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</si>
  <si>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</si>
  <si>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</si>
  <si>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</si>
  <si>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</si>
  <si>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</si>
  <si>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</si>
  <si>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</si>
  <si>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</si>
  <si>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</si>
  <si>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</si>
  <si>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</si>
  <si>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</si>
  <si>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</si>
  <si>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</si>
  <si>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</si>
  <si>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</si>
  <si>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</si>
  <si>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</si>
  <si>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</si>
  <si>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</si>
  <si>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</si>
  <si>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</si>
  <si>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</si>
  <si>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</si>
  <si>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</si>
  <si>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</si>
  <si>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</si>
  <si>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</si>
  <si>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</si>
  <si>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</si>
  <si>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</si>
  <si>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</si>
  <si>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</si>
  <si>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</si>
  <si>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</si>
  <si>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</si>
  <si>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</si>
  <si>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</si>
  <si>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</si>
  <si>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</si>
  <si>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</si>
  <si>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</si>
  <si>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</si>
  <si>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</si>
  <si>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</si>
  <si>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</si>
  <si>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</si>
  <si>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</si>
  <si>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</si>
  <si>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</si>
  <si>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</si>
  <si>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</si>
  <si>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</si>
  <si>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</si>
  <si>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</si>
  <si>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</si>
  <si>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</si>
  <si>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</si>
  <si>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</si>
  <si>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</si>
  <si>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</si>
  <si>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</si>
  <si>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</si>
  <si>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</si>
  <si>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</si>
  <si>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</si>
  <si>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</si>
  <si>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</si>
  <si>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</si>
  <si>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</si>
  <si>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</si>
  <si>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</si>
  <si>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</si>
  <si>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</si>
  <si>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</si>
  <si>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</si>
  <si>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</si>
  <si>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</si>
  <si>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</si>
  <si>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</si>
  <si>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</si>
  <si>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</si>
  <si>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</si>
  <si>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</si>
  <si>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</si>
  <si>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</si>
  <si>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</si>
  <si>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</si>
  <si>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</si>
  <si>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</si>
  <si>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</si>
  <si>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</si>
  <si>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</si>
  <si>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</si>
  <si>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</si>
  <si>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</si>
  <si>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</si>
  <si>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</si>
  <si>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</si>
  <si>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</si>
  <si>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</si>
  <si>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</si>
  <si>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</si>
  <si>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</si>
  <si>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</si>
  <si>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</si>
  <si>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</si>
  <si>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</si>
  <si>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</si>
  <si>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</si>
  <si>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</si>
  <si>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</si>
  <si>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</si>
  <si>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</si>
  <si>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</si>
  <si>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</si>
  <si>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</si>
  <si>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</si>
  <si>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</si>
  <si>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</si>
  <si>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</si>
  <si>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</si>
  <si>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</si>
  <si>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</si>
  <si>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</si>
  <si>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</si>
  <si>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</si>
  <si>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</si>
  <si>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</si>
  <si>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</si>
  <si>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</si>
  <si>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</si>
  <si>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</si>
  <si>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</si>
  <si>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</si>
  <si>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</si>
  <si>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</si>
  <si>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</si>
  <si>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</si>
  <si>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</si>
  <si>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</si>
  <si>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</si>
  <si>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</si>
  <si>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</si>
  <si>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</si>
  <si>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</si>
  <si>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</si>
  <si>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</si>
  <si>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</si>
  <si>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</si>
  <si>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</si>
  <si>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</si>
  <si>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</si>
  <si>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</si>
  <si>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</si>
  <si>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</si>
  <si>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</si>
  <si>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</si>
  <si>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</si>
  <si>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</si>
  <si>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</si>
  <si>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</si>
  <si>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</si>
  <si>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</si>
  <si>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</si>
  <si>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</si>
  <si>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</si>
  <si>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</si>
  <si>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</si>
  <si>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</si>
  <si>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</si>
  <si>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</si>
  <si>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</si>
  <si>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</si>
  <si>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</si>
  <si>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</si>
  <si>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</si>
  <si>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</si>
  <si>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</si>
  <si>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</si>
  <si>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</si>
  <si>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</si>
  <si>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</si>
  <si>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</si>
  <si>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</si>
  <si>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</si>
  <si>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</si>
  <si>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</si>
  <si>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</si>
  <si>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</si>
  <si>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</si>
  <si>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</si>
  <si>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</si>
  <si>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</si>
  <si>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</si>
  <si>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</si>
  <si>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</si>
  <si>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</si>
  <si>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</si>
  <si>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</si>
  <si>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</si>
  <si>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</si>
  <si>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</si>
  <si>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</si>
  <si>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</si>
  <si>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</si>
  <si>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</si>
  <si>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</si>
  <si>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</si>
  <si>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</si>
  <si>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</si>
  <si>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</si>
  <si>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</si>
  <si>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</si>
  <si>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</si>
  <si>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</si>
  <si>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</si>
  <si>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</si>
  <si>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</si>
  <si>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</si>
  <si>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</si>
  <si>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</si>
  <si>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</si>
  <si>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</si>
  <si>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</si>
  <si>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</si>
  <si>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</si>
  <si>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</si>
  <si>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</si>
  <si>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</si>
  <si>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</si>
  <si>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</si>
  <si>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</si>
  <si>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</si>
  <si>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</si>
  <si>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</si>
  <si>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</si>
  <si>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</si>
  <si>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</si>
  <si>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</si>
  <si>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</si>
  <si>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</si>
  <si>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</si>
  <si>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</si>
  <si>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</si>
  <si>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</si>
  <si>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</si>
  <si>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</si>
  <si>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</si>
  <si>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</si>
  <si>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</si>
  <si>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</si>
  <si>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</si>
  <si>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</si>
  <si>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</si>
  <si>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</si>
  <si>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</si>
  <si>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</si>
  <si>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</si>
  <si>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</si>
  <si>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</si>
  <si>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</si>
  <si>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</si>
  <si>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</si>
  <si>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</si>
  <si>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</si>
  <si>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</si>
  <si>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</si>
  <si>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</si>
  <si>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</si>
  <si>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</si>
  <si>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</si>
  <si>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</si>
  <si>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</si>
  <si>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</si>
  <si>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</si>
  <si>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</si>
  <si>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</si>
  <si>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</si>
  <si>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</si>
  <si>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</si>
  <si>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</si>
  <si>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</si>
  <si>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</si>
  <si>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</si>
  <si>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</si>
  <si>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</si>
  <si>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</si>
  <si>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</si>
  <si>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</si>
  <si>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</si>
  <si>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</si>
  <si>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</si>
  <si>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</si>
  <si>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</si>
  <si>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</si>
  <si>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</si>
  <si>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</si>
  <si>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</si>
  <si>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</si>
  <si>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</si>
  <si>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</si>
  <si>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</si>
  <si>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</si>
  <si>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</si>
  <si>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</si>
  <si>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</si>
  <si>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</si>
  <si>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</si>
  <si>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</si>
  <si>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</si>
  <si>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</si>
  <si>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</si>
  <si>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</si>
  <si>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</si>
  <si>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</si>
  <si>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</si>
  <si>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</si>
  <si>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</si>
  <si>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</si>
  <si>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</si>
  <si>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</si>
  <si>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</si>
  <si>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</si>
  <si>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</si>
  <si>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</si>
  <si>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</si>
  <si>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</si>
  <si>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</si>
  <si>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</si>
  <si>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</si>
  <si>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</si>
  <si>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</si>
  <si>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</si>
  <si>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</si>
  <si>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</si>
  <si>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</si>
  <si>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</si>
  <si>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</si>
  <si>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</si>
  <si>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</si>
  <si>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</si>
  <si>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</si>
  <si>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</si>
  <si>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</si>
  <si>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</si>
  <si>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</si>
  <si>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</si>
  <si>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</si>
  <si>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</si>
  <si>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</si>
  <si>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</si>
  <si>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</si>
  <si>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</si>
  <si>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</si>
  <si>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</si>
  <si>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</si>
  <si>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</si>
  <si>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</si>
  <si>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</si>
  <si>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</si>
  <si>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</si>
  <si>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</si>
  <si>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</si>
  <si>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</si>
  <si>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</si>
  <si>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</si>
  <si>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</si>
  <si>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</si>
  <si>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</si>
  <si>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</si>
  <si>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</si>
  <si>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</si>
  <si>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</si>
  <si>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</si>
  <si>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</si>
  <si>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</si>
  <si>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</si>
  <si>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</si>
  <si>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</si>
  <si>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</si>
  <si>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</si>
  <si>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</si>
  <si>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</si>
  <si>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</si>
  <si>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</si>
  <si>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</si>
  <si>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</si>
  <si>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</si>
  <si>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</si>
  <si>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</si>
  <si>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</si>
  <si>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</si>
  <si>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</si>
  <si>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</si>
  <si>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</si>
  <si>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</si>
  <si>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</si>
  <si>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</si>
  <si>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</si>
  <si>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</si>
  <si>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</si>
  <si>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</si>
  <si>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</si>
  <si>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</si>
  <si>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</si>
  <si>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</si>
  <si>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</si>
  <si>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</si>
  <si>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</si>
  <si>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</si>
  <si>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</si>
  <si>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</si>
  <si>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</si>
  <si>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</si>
  <si>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</si>
  <si>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</si>
  <si>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</si>
  <si>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</si>
  <si>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</si>
  <si>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</si>
  <si>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</si>
  <si>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</si>
  <si>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</si>
  <si>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</si>
  <si>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</si>
  <si>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</si>
  <si>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</si>
  <si>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</si>
  <si>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</si>
  <si>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</si>
  <si>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</si>
  <si>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</si>
  <si>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</si>
  <si>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</si>
  <si>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</si>
  <si>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</si>
  <si>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</si>
  <si>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</si>
  <si>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</si>
  <si>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</si>
  <si>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</si>
  <si>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</si>
  <si>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</si>
  <si>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</si>
  <si>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</si>
  <si>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</si>
  <si>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</si>
  <si>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</si>
  <si>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</si>
  <si>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</si>
  <si>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</si>
  <si>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</si>
  <si>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</si>
  <si>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</si>
  <si>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</si>
  <si>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</si>
  <si>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</si>
  <si>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</si>
  <si>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</si>
  <si>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</si>
  <si>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</si>
  <si>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</si>
  <si>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</si>
  <si>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</si>
  <si>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</si>
  <si>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</si>
  <si>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</si>
  <si>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</si>
  <si>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</si>
  <si>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</si>
  <si>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</si>
  <si>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</si>
  <si>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</si>
  <si>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</si>
  <si>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</si>
  <si>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</si>
  <si>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</si>
  <si>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</si>
  <si>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</si>
  <si>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</si>
  <si>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</si>
  <si>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</si>
  <si>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</si>
  <si>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</si>
  <si>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</si>
  <si>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</si>
  <si>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</si>
  <si>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</si>
  <si>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</si>
  <si>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</si>
  <si>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</si>
  <si>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</si>
  <si>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</si>
  <si>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</si>
  <si>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</si>
  <si>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</si>
  <si>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</si>
  <si>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</si>
  <si>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</si>
  <si>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</si>
  <si>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</si>
  <si>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</si>
  <si>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</si>
  <si>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</si>
  <si>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</si>
  <si>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</si>
  <si>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</si>
  <si>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</si>
  <si>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</si>
  <si>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</si>
  <si>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</si>
  <si>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</si>
  <si>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</si>
  <si>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</si>
  <si>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</si>
  <si>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</si>
  <si>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</si>
  <si>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</si>
  <si>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</si>
  <si>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</si>
  <si>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</si>
  <si>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</si>
  <si>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</si>
  <si>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</si>
  <si>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</si>
  <si>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</si>
  <si>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</si>
  <si>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</si>
  <si>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</si>
  <si>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</si>
  <si>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</si>
  <si>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</si>
  <si>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</si>
  <si>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</si>
  <si>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</si>
  <si>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</si>
  <si>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</si>
  <si>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</si>
  <si>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</si>
  <si>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</si>
  <si>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</si>
  <si>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</si>
  <si>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</si>
  <si>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</si>
  <si>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</si>
  <si>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</si>
  <si>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</si>
  <si>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</si>
  <si>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</si>
  <si>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</si>
  <si>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</si>
  <si>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</si>
  <si>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</si>
  <si>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</si>
  <si>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</si>
  <si>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</si>
  <si>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</si>
  <si>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</si>
  <si>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</si>
  <si>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</si>
  <si>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</si>
  <si>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</si>
  <si>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</si>
  <si>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</si>
  <si>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</si>
  <si>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</si>
  <si>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</si>
  <si>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</si>
  <si>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</si>
  <si>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</si>
  <si>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</si>
  <si>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</si>
  <si>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</si>
  <si>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</si>
  <si>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</si>
  <si>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</si>
  <si>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</si>
  <si>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</si>
  <si>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</si>
  <si>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</si>
  <si>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</si>
  <si>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</si>
  <si>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</si>
  <si>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</si>
  <si>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</si>
  <si>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</si>
  <si>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</si>
  <si>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</si>
  <si>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</si>
  <si>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</si>
  <si>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</si>
  <si>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</si>
  <si>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</si>
  <si>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</si>
  <si>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</si>
  <si>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</si>
  <si>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</si>
  <si>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</si>
  <si>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</si>
  <si>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</si>
  <si>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</si>
  <si>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</si>
  <si>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</si>
  <si>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</si>
  <si>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</si>
  <si>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</si>
  <si>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</si>
  <si>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</si>
  <si>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</si>
  <si>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</si>
  <si>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</si>
  <si>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</si>
  <si>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</si>
  <si>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</si>
  <si>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</si>
  <si>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</si>
  <si>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</si>
  <si>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</si>
  <si>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</si>
  <si>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</si>
  <si>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</si>
  <si>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</si>
  <si>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</si>
  <si>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</si>
  <si>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</si>
  <si>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</si>
  <si>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</si>
  <si>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</si>
  <si>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</si>
  <si>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</si>
  <si>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</si>
  <si>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</si>
  <si>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</si>
  <si>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</si>
  <si>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</si>
  <si>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</si>
  <si>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</si>
  <si>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</si>
  <si>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</si>
  <si>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</si>
  <si>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</si>
  <si>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</si>
  <si>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</si>
  <si>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</si>
  <si>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</si>
  <si>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</si>
  <si>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</si>
  <si>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</si>
  <si>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</si>
  <si>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</si>
  <si>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</si>
  <si>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</si>
  <si>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</si>
  <si>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</si>
  <si>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</si>
  <si>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</si>
  <si>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</si>
  <si>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</si>
  <si>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</si>
  <si>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</si>
  <si>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</si>
  <si>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</si>
  <si>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</si>
  <si>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</si>
  <si>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</si>
  <si>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</si>
  <si>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</si>
  <si>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</si>
  <si>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</si>
  <si>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</si>
  <si>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</si>
  <si>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</si>
  <si>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</si>
  <si>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</si>
  <si>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</si>
  <si>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</si>
  <si>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</si>
  <si>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</si>
  <si>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</si>
  <si>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</si>
  <si>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</si>
  <si>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</si>
  <si>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</si>
  <si>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</si>
  <si>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</si>
  <si>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</si>
  <si>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</si>
  <si>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</si>
  <si>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</si>
  <si>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</si>
  <si>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</si>
  <si>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</si>
  <si>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</si>
  <si>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</si>
  <si>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</si>
  <si>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</si>
  <si>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</si>
  <si>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</si>
  <si>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</si>
  <si>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</si>
  <si>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</si>
  <si>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</si>
  <si>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</si>
  <si>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</si>
  <si>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</si>
  <si>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</si>
  <si>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</si>
  <si>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</si>
  <si>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</si>
  <si>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</si>
  <si>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</si>
  <si>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</si>
  <si>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</si>
  <si>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</si>
  <si>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</si>
  <si>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</si>
  <si>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</si>
  <si>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</si>
  <si>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</si>
  <si>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</si>
  <si>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</si>
  <si>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</si>
  <si>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</si>
  <si>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</si>
  <si>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</si>
  <si>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</si>
  <si>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</si>
  <si>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</si>
  <si>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</si>
  <si>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</si>
  <si>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</si>
  <si>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</si>
  <si>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</si>
  <si>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</si>
  <si>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</si>
  <si>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</si>
  <si>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</si>
  <si>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</si>
  <si>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</si>
  <si>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</si>
  <si>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</si>
  <si>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</si>
  <si>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</si>
  <si>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</si>
  <si>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</si>
  <si>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</si>
  <si>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</si>
  <si>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</si>
  <si>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</si>
  <si>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</si>
  <si>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</si>
  <si>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</si>
  <si>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</si>
  <si>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</si>
  <si>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</si>
  <si>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</si>
  <si>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</si>
  <si>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</si>
  <si>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</si>
  <si>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</si>
  <si>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</si>
  <si>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</si>
  <si>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</si>
  <si>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</si>
  <si>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</si>
  <si>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</si>
  <si>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</si>
  <si>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</si>
  <si>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</si>
  <si>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</si>
  <si>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</si>
  <si>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</si>
  <si>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</si>
  <si>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</si>
  <si>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</si>
  <si>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</si>
  <si>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</si>
  <si>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</si>
  <si>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</si>
  <si>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</si>
  <si>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</si>
  <si>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</si>
  <si>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</si>
  <si>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</si>
  <si>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</si>
  <si>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</si>
  <si>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</si>
  <si>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</si>
  <si>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</si>
  <si>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</si>
  <si>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</si>
  <si>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</si>
  <si>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</si>
  <si>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</si>
  <si>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</si>
  <si>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</si>
  <si>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</si>
  <si>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</si>
  <si>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</si>
  <si>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</si>
  <si>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</si>
  <si>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</si>
  <si>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</si>
  <si>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</si>
  <si>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</si>
  <si>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</si>
  <si>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</si>
  <si>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</si>
  <si>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</si>
  <si>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</si>
  <si>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</si>
  <si>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</si>
  <si>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</si>
  <si>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</si>
  <si>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</si>
  <si>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</si>
  <si>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</si>
  <si>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</si>
  <si>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</si>
  <si>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</si>
  <si>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</si>
  <si>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</si>
  <si>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</si>
  <si>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</si>
  <si>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</si>
  <si>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</si>
  <si>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</si>
  <si>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</si>
  <si>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</si>
  <si>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</si>
  <si>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</si>
  <si>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</si>
  <si>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</si>
  <si>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</si>
  <si>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</si>
  <si>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</si>
  <si>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</si>
  <si>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</si>
  <si>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</si>
  <si>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</si>
  <si>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</si>
  <si>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</si>
  <si>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</si>
  <si>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</si>
  <si>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</si>
  <si>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</si>
  <si>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</si>
  <si>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</si>
  <si>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</si>
  <si>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</si>
  <si>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</si>
  <si>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</si>
  <si>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</si>
  <si>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</si>
  <si>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</si>
  <si>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</si>
  <si>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</si>
  <si>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</si>
  <si>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</si>
  <si>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</si>
  <si>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</si>
  <si>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</si>
  <si>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</si>
  <si>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</si>
  <si>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</si>
  <si>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</si>
  <si>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</si>
  <si>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</si>
  <si>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</si>
  <si>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</si>
  <si>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</si>
  <si>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</si>
  <si>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</si>
  <si>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</si>
  <si>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</si>
  <si>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</si>
  <si>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</si>
  <si>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</si>
  <si>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</si>
  <si>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</si>
  <si>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</si>
  <si>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</si>
  <si>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</si>
  <si>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</si>
  <si>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</si>
  <si>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</si>
  <si>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</si>
  <si>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</si>
  <si>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</si>
  <si>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</si>
  <si>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</si>
  <si>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</si>
  <si>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</si>
  <si>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</si>
  <si>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</si>
  <si>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</si>
  <si>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</si>
  <si>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</si>
  <si>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</si>
  <si>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</si>
  <si>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</si>
  <si>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</si>
  <si>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</si>
  <si>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</si>
  <si>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</si>
  <si>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</si>
  <si>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</si>
  <si>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</si>
  <si>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</si>
  <si>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</si>
  <si>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</si>
  <si>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</si>
  <si>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</si>
  <si>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</si>
  <si>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</si>
  <si>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</si>
  <si>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</si>
  <si>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</si>
  <si>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</si>
  <si>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</si>
  <si>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</si>
  <si>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</si>
  <si>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</si>
  <si>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</si>
  <si>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</si>
  <si>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</si>
  <si>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</si>
  <si>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</si>
  <si>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</si>
  <si>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</si>
  <si>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</si>
  <si>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</si>
  <si>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</si>
  <si>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</si>
  <si>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</si>
  <si>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</si>
  <si>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</si>
  <si>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</si>
  <si>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</si>
  <si>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</si>
  <si>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</si>
  <si>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</si>
  <si>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</si>
  <si>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</si>
  <si>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</si>
  <si>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</si>
  <si>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</si>
  <si>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</si>
  <si>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</si>
  <si>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</si>
  <si>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</si>
  <si>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</si>
  <si>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</si>
  <si>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</si>
  <si>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</si>
  <si>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</si>
  <si>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</si>
  <si>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</si>
  <si>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</si>
  <si>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</si>
  <si>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</si>
  <si>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</si>
  <si>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</si>
  <si>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</si>
  <si>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</si>
  <si>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</si>
  <si>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</si>
  <si>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</si>
  <si>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</si>
  <si>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</si>
  <si>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</si>
  <si>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</si>
  <si>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</si>
  <si>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</si>
  <si>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</si>
  <si>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</si>
  <si>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</si>
  <si>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</si>
  <si>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</si>
  <si>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</si>
  <si>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</si>
  <si>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</si>
  <si>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</si>
  <si>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</si>
  <si>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</si>
  <si>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</si>
  <si>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</si>
  <si>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</si>
  <si>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</si>
  <si>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</si>
  <si>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</si>
  <si>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</si>
  <si>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</si>
  <si>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</si>
  <si>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</si>
  <si>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</si>
  <si>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</si>
  <si>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</si>
  <si>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</si>
  <si>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</si>
  <si>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</si>
  <si>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</si>
  <si>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</si>
  <si>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</si>
  <si>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</si>
  <si>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</si>
  <si>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</si>
  <si>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</si>
  <si>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</si>
  <si>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</si>
  <si>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</si>
  <si>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</si>
  <si>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</si>
  <si>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</si>
  <si>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</si>
  <si>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</si>
  <si>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</si>
  <si>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</si>
  <si>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</si>
  <si>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</si>
  <si>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</si>
  <si>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</si>
  <si>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</si>
  <si>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</si>
  <si>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</si>
  <si>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</si>
  <si>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</si>
  <si>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</si>
  <si>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</si>
  <si>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</si>
  <si>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</si>
  <si>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</si>
  <si>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</si>
  <si>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</si>
  <si>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</si>
  <si>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</si>
  <si>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</si>
  <si>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</si>
  <si>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</si>
  <si>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</si>
  <si>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</si>
  <si>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</si>
  <si>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</si>
  <si>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</si>
  <si>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</si>
  <si>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</si>
  <si>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</si>
  <si>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</si>
  <si>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</si>
  <si>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</si>
  <si>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</si>
  <si>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</si>
  <si>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</si>
  <si>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</si>
  <si>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</si>
  <si>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</si>
  <si>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</si>
  <si>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</si>
  <si>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</si>
  <si>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</si>
  <si>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</si>
  <si>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</si>
  <si>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</si>
  <si>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</si>
  <si>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</si>
  <si>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</si>
  <si>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</si>
  <si>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</si>
  <si>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</si>
  <si>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</si>
  <si>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</si>
  <si>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</si>
  <si>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</si>
  <si>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</si>
  <si>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</si>
  <si>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</si>
  <si>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</si>
  <si>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</si>
  <si>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</si>
  <si>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</si>
  <si>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</si>
  <si>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</si>
  <si>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</si>
  <si>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</si>
  <si>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</si>
  <si>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</si>
  <si>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</si>
  <si>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</si>
  <si>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</si>
  <si>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</si>
  <si>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</si>
  <si>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</si>
  <si>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</si>
  <si>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</si>
  <si>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</si>
  <si>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</si>
  <si>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</si>
  <si>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</si>
  <si>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</si>
  <si>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</si>
  <si>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</si>
  <si>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</si>
  <si>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</si>
  <si>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</si>
  <si>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</si>
  <si>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</si>
  <si>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</si>
  <si>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</si>
  <si>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</si>
  <si>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</si>
  <si>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</si>
  <si>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</si>
  <si>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</si>
  <si>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</si>
  <si>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</si>
  <si>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</si>
  <si>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</si>
  <si>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</si>
  <si>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</si>
  <si>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</si>
  <si>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</si>
  <si>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</si>
  <si>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</si>
  <si>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</si>
  <si>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</si>
  <si>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</si>
  <si>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</si>
  <si>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</si>
  <si>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</si>
  <si>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</si>
  <si>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</si>
  <si>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</si>
  <si>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</si>
  <si>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</si>
  <si>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</si>
  <si>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</si>
  <si>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</si>
  <si>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</si>
  <si>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</si>
  <si>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</si>
  <si>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</si>
  <si>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</si>
  <si>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</si>
  <si>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</si>
  <si>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</si>
  <si>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</si>
  <si>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</si>
  <si>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</si>
  <si>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</si>
  <si>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</si>
  <si>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</si>
  <si>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</si>
  <si>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</si>
  <si>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</si>
  <si>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</si>
  <si>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</si>
  <si>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</si>
  <si>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</si>
  <si>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</si>
  <si>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</si>
  <si>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</si>
  <si>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</si>
  <si>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</si>
  <si>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</si>
  <si>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</si>
  <si>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</si>
  <si>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</si>
  <si>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</si>
  <si>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</si>
  <si>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</si>
  <si>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</si>
  <si>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</si>
  <si>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</si>
  <si>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</si>
  <si>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</si>
  <si>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</si>
  <si>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</si>
  <si>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</si>
  <si>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</si>
  <si>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</si>
  <si>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</si>
  <si>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</si>
  <si>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</si>
  <si>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</si>
  <si>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</si>
  <si>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</si>
  <si>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</si>
  <si>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</si>
  <si>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</si>
  <si>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</si>
  <si>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</si>
  <si>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</si>
  <si>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</si>
  <si>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</si>
  <si>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</si>
  <si>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</si>
  <si>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</si>
  <si>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</si>
  <si>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</si>
  <si>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</si>
  <si>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</si>
  <si>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</si>
  <si>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</si>
  <si>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</si>
  <si>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</si>
  <si>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</si>
  <si>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</si>
  <si>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</si>
  <si>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</si>
  <si>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</si>
  <si>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</si>
  <si>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</si>
  <si>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</si>
  <si>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</si>
  <si>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</si>
  <si>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</si>
  <si>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</si>
  <si>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</si>
  <si>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</si>
  <si>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</si>
  <si>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</si>
  <si>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</si>
  <si>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</si>
  <si>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</si>
  <si>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</si>
  <si>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</si>
  <si>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</si>
  <si>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</si>
  <si>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</si>
  <si>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</si>
  <si>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</si>
  <si>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</si>
  <si>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</si>
  <si>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</si>
  <si>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</si>
  <si>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</si>
  <si>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</si>
  <si>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</si>
  <si>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</si>
  <si>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</si>
  <si>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</si>
  <si>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</si>
  <si>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</si>
  <si>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</si>
  <si>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</si>
  <si>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</si>
  <si>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</si>
  <si>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</si>
  <si>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</si>
  <si>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</si>
  <si>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</si>
  <si>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</si>
  <si>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</si>
  <si>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</si>
  <si>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</si>
  <si>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</si>
  <si>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</si>
  <si>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</si>
  <si>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</si>
  <si>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</si>
  <si>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</si>
  <si>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</si>
  <si>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</si>
  <si>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</si>
  <si>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</si>
  <si>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</si>
  <si>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</si>
  <si>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</si>
  <si>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</si>
  <si>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</si>
  <si>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</si>
  <si>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</si>
  <si>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</si>
  <si>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</si>
  <si>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</si>
  <si>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</si>
  <si>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</si>
  <si>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</si>
  <si>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</si>
  <si>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</si>
  <si>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</si>
  <si>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</si>
  <si>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</si>
  <si>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</si>
  <si>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</si>
  <si>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</si>
  <si>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</si>
  <si>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</si>
  <si>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</si>
  <si>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</si>
  <si>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</si>
  <si>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</si>
  <si>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</si>
  <si>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</si>
  <si>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</si>
  <si>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</si>
  <si>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</si>
  <si>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</si>
  <si>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</si>
  <si>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</si>
  <si>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</si>
  <si>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</si>
  <si>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</si>
  <si>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</si>
  <si>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</si>
  <si>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</si>
  <si>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</si>
  <si>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</si>
  <si>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</si>
  <si>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</si>
  <si>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</si>
  <si>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</si>
  <si>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</si>
  <si>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</si>
  <si>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</si>
  <si>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</si>
  <si>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</si>
  <si>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</si>
  <si>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</si>
  <si>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</si>
  <si>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</si>
  <si>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</si>
  <si>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</si>
  <si>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</si>
  <si>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</si>
  <si>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</si>
  <si>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</si>
  <si>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</si>
  <si>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</si>
  <si>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</si>
  <si>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</si>
  <si>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</si>
  <si>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</si>
  <si>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</si>
  <si>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</si>
  <si>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</si>
  <si>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</si>
  <si>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</si>
  <si>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</si>
  <si>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</si>
  <si>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</si>
  <si>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</si>
  <si>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</si>
  <si>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</si>
  <si>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</si>
  <si>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</si>
  <si>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</si>
  <si>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</si>
  <si>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</si>
  <si>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</si>
  <si>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</si>
  <si>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</si>
  <si>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</si>
  <si>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</si>
  <si>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</si>
  <si>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</si>
  <si>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</si>
  <si>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</si>
  <si>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</si>
  <si>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</si>
  <si>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</si>
  <si>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</si>
  <si>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</si>
  <si>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</si>
  <si>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</si>
  <si>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</si>
  <si>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</si>
  <si>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</si>
  <si>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</si>
  <si>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</si>
  <si>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</si>
  <si>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</si>
  <si>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</si>
  <si>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</si>
  <si>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</si>
  <si>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</si>
  <si>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</si>
  <si>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</si>
  <si>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</si>
  <si>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</si>
  <si>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</si>
  <si>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</si>
  <si>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</si>
  <si>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</si>
  <si>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</si>
  <si>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</si>
  <si>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</si>
  <si>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</si>
  <si>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</si>
  <si>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</si>
  <si>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</si>
  <si>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</si>
  <si>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</si>
  <si>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</si>
  <si>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</si>
  <si>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</si>
  <si>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</si>
  <si>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</si>
  <si>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</si>
  <si>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</si>
  <si>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</si>
  <si>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</si>
  <si>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</si>
  <si>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</si>
  <si>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</si>
  <si>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</si>
  <si>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</si>
  <si>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</si>
  <si>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</si>
  <si>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</si>
  <si>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</si>
  <si>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</si>
  <si>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</si>
  <si>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</si>
  <si>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</si>
  <si>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</si>
  <si>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</si>
  <si>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</si>
  <si>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</si>
  <si>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</si>
  <si>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</si>
  <si>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</si>
  <si>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</si>
  <si>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</si>
  <si>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</si>
  <si>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</si>
  <si>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</si>
  <si>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</si>
  <si>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</si>
  <si>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</si>
  <si>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</si>
  <si>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</si>
  <si>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</si>
  <si>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</si>
  <si>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</si>
  <si>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</si>
  <si>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</si>
  <si>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</si>
  <si>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</si>
  <si>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</si>
  <si>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</si>
  <si>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</si>
  <si>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</si>
  <si>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</si>
  <si>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</si>
  <si>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</si>
  <si>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</si>
  <si>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</si>
  <si>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</si>
  <si>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</si>
  <si>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</si>
  <si>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</si>
  <si>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</si>
  <si>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</si>
  <si>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</si>
  <si>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</si>
  <si>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</si>
  <si>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</si>
  <si>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</si>
  <si>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</si>
  <si>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</si>
  <si>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</si>
  <si>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</si>
  <si>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</si>
  <si>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</si>
  <si>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</si>
  <si>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</si>
  <si>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</si>
  <si>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</si>
  <si>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</si>
  <si>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</si>
  <si>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</si>
  <si>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</si>
  <si>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</si>
  <si>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</si>
  <si>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</si>
  <si>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</si>
  <si>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</si>
  <si>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</si>
  <si>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</si>
  <si>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</si>
  <si>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</si>
  <si>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</si>
  <si>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</si>
  <si>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</si>
  <si>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</si>
  <si>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</si>
  <si>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</si>
  <si>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</si>
  <si>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</si>
  <si>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</si>
  <si>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</si>
  <si>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</si>
  <si>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</si>
  <si>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</si>
  <si>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</si>
  <si>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</si>
  <si>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</si>
  <si>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</si>
  <si>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</si>
  <si>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</si>
  <si>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</si>
  <si>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</si>
  <si>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</si>
  <si>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</si>
  <si>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</si>
  <si>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</si>
  <si>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</si>
  <si>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</si>
  <si>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</si>
  <si>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</si>
  <si>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</si>
  <si>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</si>
  <si>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</si>
  <si>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</si>
  <si>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</si>
  <si>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</si>
  <si>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</si>
  <si>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</si>
  <si>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</si>
  <si>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</si>
  <si>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</si>
  <si>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</si>
  <si>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</si>
  <si>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</si>
  <si>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</si>
  <si>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</si>
  <si>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</si>
  <si>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</si>
  <si>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</si>
  <si>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</si>
  <si>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</si>
  <si>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</si>
  <si>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</si>
  <si>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</si>
  <si>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</si>
  <si>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</si>
  <si>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</si>
  <si>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</si>
  <si>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</si>
  <si>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</si>
  <si>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</si>
  <si>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</si>
  <si>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</si>
  <si>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</si>
  <si>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</si>
  <si>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</si>
  <si>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</si>
  <si>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</si>
  <si>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</si>
  <si>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</si>
  <si>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</si>
  <si>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</si>
  <si>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</si>
  <si>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</si>
  <si>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</si>
  <si>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</si>
  <si>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</si>
  <si>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</si>
  <si>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</si>
  <si>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</si>
  <si>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</si>
  <si>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</si>
  <si>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</si>
  <si>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</si>
  <si>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</si>
  <si>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</si>
  <si>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</si>
  <si>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</si>
  <si>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</si>
  <si>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</si>
  <si>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</si>
  <si>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</si>
  <si>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</si>
  <si>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</si>
  <si>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</si>
  <si>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</si>
  <si>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</si>
  <si>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</si>
  <si>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</si>
  <si>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</si>
  <si>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</si>
  <si>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</si>
  <si>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</si>
  <si>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</si>
  <si>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</si>
  <si>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</si>
  <si>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</si>
  <si>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</si>
  <si>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</si>
  <si>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</si>
  <si>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</si>
  <si>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</si>
  <si>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</si>
  <si>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</si>
  <si>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</si>
  <si>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</si>
  <si>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</si>
  <si>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</si>
  <si>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</si>
  <si>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</si>
  <si>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</si>
  <si>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</si>
  <si>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</si>
  <si>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</si>
  <si>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</si>
  <si>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</si>
  <si>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</si>
  <si>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</si>
  <si>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</si>
  <si>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</si>
  <si>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</si>
  <si>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</si>
  <si>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</si>
  <si>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</si>
  <si>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</si>
  <si>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</si>
  <si>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</si>
  <si>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</si>
  <si>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</si>
  <si>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</si>
  <si>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</si>
  <si>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</si>
  <si>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</si>
  <si>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</si>
  <si>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</si>
  <si>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</si>
  <si>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</si>
  <si>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</si>
  <si>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</si>
  <si>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</si>
  <si>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</si>
  <si>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</si>
  <si>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</si>
  <si>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</si>
  <si>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</si>
  <si>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</si>
  <si>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</si>
  <si>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</si>
  <si>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</si>
  <si>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</si>
  <si>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</si>
  <si>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</si>
  <si>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</si>
  <si>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</si>
  <si>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</si>
  <si>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</si>
  <si>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</si>
  <si>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</si>
  <si>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</si>
  <si>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</si>
  <si>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</si>
  <si>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</si>
  <si>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</si>
  <si>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</si>
  <si>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</si>
  <si>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</si>
  <si>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</si>
  <si>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</si>
  <si>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</si>
  <si>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</si>
  <si>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</si>
  <si>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</si>
  <si>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</si>
  <si>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</si>
  <si>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</si>
  <si>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</si>
  <si>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</si>
  <si>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</si>
  <si>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</si>
  <si>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</si>
  <si>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</si>
  <si>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</si>
  <si>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</si>
  <si>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</si>
  <si>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</si>
  <si>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</si>
  <si>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</si>
  <si>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</si>
  <si>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</si>
  <si>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</si>
  <si>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</si>
  <si>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</si>
  <si>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</si>
  <si>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</si>
  <si>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</si>
  <si>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</si>
  <si>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</si>
  <si>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</si>
  <si>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</si>
  <si>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</si>
  <si>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</si>
  <si>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</si>
  <si>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</si>
  <si>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</si>
  <si>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</si>
  <si>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</si>
  <si>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</si>
  <si>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</si>
  <si>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</si>
  <si>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</si>
  <si>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</si>
  <si>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</si>
  <si>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</si>
  <si>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</si>
  <si>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</si>
  <si>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</si>
  <si>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</si>
  <si>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</si>
  <si>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</si>
  <si>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</si>
  <si>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</si>
  <si>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</si>
  <si>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</si>
  <si>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</si>
  <si>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</si>
  <si>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</si>
  <si>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</si>
  <si>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</si>
  <si>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</si>
  <si>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</si>
  <si>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</si>
  <si>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</si>
  <si>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</si>
  <si>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</si>
  <si>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</si>
  <si>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</si>
  <si>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</si>
  <si>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</si>
  <si>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</si>
  <si>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</si>
  <si>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</si>
  <si>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</si>
  <si>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</si>
  <si>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</si>
  <si>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</si>
  <si>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</si>
  <si>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</si>
  <si>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</si>
  <si>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</si>
  <si>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</si>
  <si>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</si>
  <si>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</si>
  <si>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</si>
  <si>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</si>
  <si>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</si>
  <si>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</si>
  <si>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</si>
  <si>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</si>
  <si>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</si>
  <si>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</si>
  <si>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</si>
  <si>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</si>
  <si>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</si>
  <si>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</si>
  <si>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</si>
  <si>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</si>
  <si>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</si>
  <si>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</si>
  <si>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</si>
  <si>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</si>
  <si>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</si>
  <si>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</si>
  <si>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</si>
  <si>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</si>
  <si>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</si>
  <si>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</si>
  <si>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</si>
  <si>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</si>
  <si>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</si>
  <si>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</si>
  <si>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</si>
  <si>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</si>
  <si>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</si>
  <si>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</si>
  <si>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</si>
  <si>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</si>
  <si>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</si>
  <si>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</si>
  <si>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</si>
  <si>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</si>
  <si>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</si>
  <si>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</si>
  <si>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</si>
  <si>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</si>
  <si>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</si>
  <si>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</si>
  <si>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</si>
  <si>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</si>
  <si>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</si>
  <si>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</si>
  <si>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</si>
  <si>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</si>
  <si>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</si>
  <si>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</si>
  <si>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</si>
  <si>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</si>
  <si>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</si>
  <si>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</si>
  <si>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</si>
  <si>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</si>
  <si>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</si>
  <si>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</si>
  <si>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</si>
  <si>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</si>
  <si>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</si>
  <si>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</si>
  <si>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</si>
  <si>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</si>
  <si>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</si>
  <si>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</si>
  <si>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</si>
  <si>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</si>
  <si>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</si>
  <si>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</si>
  <si>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</si>
  <si>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</si>
  <si>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</si>
  <si>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</si>
  <si>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</si>
  <si>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</si>
  <si>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</si>
  <si>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</si>
  <si>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</si>
  <si>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</si>
  <si>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</si>
  <si>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</si>
  <si>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</si>
  <si>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</si>
  <si>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</si>
  <si>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</si>
  <si>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</si>
  <si>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</si>
  <si>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</si>
  <si>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</si>
  <si>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</si>
  <si>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</si>
  <si>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</si>
  <si>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</si>
  <si>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</si>
  <si>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</si>
  <si>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</si>
  <si>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</si>
  <si>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</si>
  <si>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</si>
  <si>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</si>
  <si>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</si>
  <si>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</si>
  <si>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</si>
  <si>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</si>
  <si>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</si>
  <si>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</si>
  <si>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</si>
  <si>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</si>
  <si>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</si>
  <si>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</si>
  <si>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</si>
  <si>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</si>
  <si>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</si>
  <si>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</si>
  <si>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</si>
  <si>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</si>
  <si>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</si>
  <si>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</si>
  <si>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</si>
  <si>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</si>
  <si>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</si>
  <si>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</si>
  <si>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</si>
  <si>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</si>
  <si>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</si>
  <si>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</si>
  <si>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</si>
  <si>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</si>
  <si>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</si>
  <si>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</si>
  <si>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</si>
  <si>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</si>
  <si>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</si>
  <si>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</si>
  <si>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</si>
  <si>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</si>
  <si>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</si>
  <si>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</si>
  <si>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</si>
  <si>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</si>
  <si>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</si>
  <si>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</si>
  <si>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</si>
  <si>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</si>
  <si>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</si>
  <si>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</si>
  <si>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</si>
  <si>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</si>
  <si>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</si>
  <si>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</si>
  <si>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</si>
  <si>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</si>
  <si>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</si>
  <si>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</si>
  <si>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</si>
  <si>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</si>
  <si>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</si>
  <si>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</si>
  <si>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</si>
  <si>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</si>
  <si>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</si>
  <si>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</si>
  <si>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</si>
  <si>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</si>
  <si>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</si>
  <si>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</si>
  <si>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</si>
  <si>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</si>
  <si>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</si>
  <si>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</si>
  <si>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</si>
  <si>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</si>
  <si>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</si>
  <si>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</si>
  <si>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</si>
  <si>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</si>
  <si>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</si>
  <si>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</si>
  <si>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</si>
  <si>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</si>
  <si>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</si>
  <si>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</si>
  <si>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</si>
  <si>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</si>
  <si>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</si>
  <si>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</si>
  <si>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</si>
  <si>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</si>
  <si>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</si>
  <si>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</si>
  <si>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</si>
  <si>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</si>
  <si>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</si>
  <si>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</si>
  <si>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</si>
  <si>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</si>
  <si>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</si>
  <si>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</si>
  <si>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</si>
  <si>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</si>
  <si>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</si>
  <si>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</si>
  <si>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</si>
  <si>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</si>
  <si>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</si>
  <si>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</si>
  <si>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</si>
  <si>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</si>
  <si>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</si>
  <si>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</si>
  <si>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</si>
  <si>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</si>
  <si>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</si>
  <si>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</si>
  <si>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</si>
  <si>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</si>
  <si>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</si>
  <si>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</si>
  <si>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</si>
  <si>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</si>
  <si>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</si>
  <si>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</si>
  <si>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</si>
  <si>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</si>
  <si>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</si>
  <si>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</si>
  <si>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</si>
  <si>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</si>
  <si>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</si>
  <si>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</si>
  <si>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</si>
  <si>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</si>
  <si>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</si>
  <si>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</si>
  <si>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</si>
  <si>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</si>
  <si>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</si>
  <si>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</si>
  <si>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</si>
  <si>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</si>
  <si>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</si>
  <si>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</si>
  <si>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</si>
  <si>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</si>
  <si>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</si>
  <si>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</si>
  <si>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</si>
  <si>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</si>
  <si>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</si>
  <si>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</si>
  <si>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</si>
  <si>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</si>
  <si>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</si>
  <si>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</si>
  <si>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</si>
  <si>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</si>
  <si>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</si>
  <si>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</si>
  <si>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</si>
  <si>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</si>
  <si>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</si>
  <si>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</si>
  <si>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</si>
  <si>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</si>
  <si>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</si>
  <si>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</si>
  <si>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</si>
  <si>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</si>
  <si>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</si>
  <si>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</si>
  <si>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</si>
  <si>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</si>
  <si>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</si>
  <si>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</si>
  <si>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</si>
  <si>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</si>
  <si>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</si>
  <si>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</si>
  <si>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</si>
  <si>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</si>
  <si>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</si>
  <si>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</si>
  <si>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</si>
  <si>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</si>
  <si>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</si>
  <si>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</si>
  <si>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</si>
  <si>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</si>
  <si>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</si>
  <si>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</si>
  <si>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</si>
  <si>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</si>
  <si>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</si>
  <si>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</si>
  <si>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</si>
  <si>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</si>
  <si>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</si>
  <si>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</si>
  <si>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</si>
  <si>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</si>
  <si>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</si>
  <si>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</si>
  <si>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</si>
  <si>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</si>
  <si>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</si>
  <si>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</si>
  <si>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</si>
  <si>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</si>
  <si>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</si>
  <si>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</si>
  <si>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</si>
  <si>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</si>
  <si>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</si>
  <si>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</si>
  <si>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</si>
  <si>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</si>
  <si>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</si>
  <si>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</si>
  <si>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</si>
  <si>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</si>
  <si>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</si>
  <si>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</si>
  <si>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</si>
  <si>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</si>
  <si>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</si>
  <si>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</si>
  <si>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</si>
  <si>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</si>
  <si>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</si>
  <si>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</si>
  <si>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</si>
  <si>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</si>
  <si>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</si>
  <si>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</si>
  <si>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</si>
  <si>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</si>
  <si>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</si>
  <si>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</si>
  <si>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</si>
  <si>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</si>
  <si>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</si>
  <si>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</si>
  <si>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</si>
  <si>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</si>
  <si>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</si>
  <si>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</si>
  <si>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</si>
  <si>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</si>
  <si>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</si>
  <si>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</si>
  <si>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</si>
  <si>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</si>
  <si>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</si>
  <si>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</si>
  <si>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</si>
  <si>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</si>
  <si>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</si>
  <si>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</si>
  <si>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</si>
  <si>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</si>
  <si>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</si>
  <si>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</si>
  <si>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</si>
  <si>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</si>
  <si>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</si>
  <si>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</si>
  <si>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</si>
  <si>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</si>
  <si>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</si>
  <si>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</si>
  <si>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</si>
  <si>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</si>
  <si>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</si>
  <si>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</si>
  <si>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</si>
  <si>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</si>
  <si>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</si>
  <si>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</si>
  <si>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</si>
  <si>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</si>
  <si>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</si>
  <si>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</si>
  <si>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</si>
  <si>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</si>
  <si>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</si>
  <si>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</si>
  <si>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</si>
  <si>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</si>
  <si>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</si>
  <si>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</si>
  <si>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</si>
  <si>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</si>
  <si>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</si>
  <si>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</si>
  <si>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</si>
  <si>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</si>
  <si>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</si>
  <si>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</si>
  <si>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</si>
  <si>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</si>
  <si>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</si>
  <si>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</si>
  <si>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</si>
  <si>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</si>
  <si>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</si>
  <si>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</si>
  <si>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</si>
  <si>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</si>
  <si>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</si>
  <si>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</si>
  <si>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</si>
  <si>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</si>
  <si>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</si>
  <si>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</si>
  <si>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</si>
  <si>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</si>
  <si>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</si>
  <si>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</si>
  <si>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</si>
  <si>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</si>
  <si>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</si>
  <si>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</si>
  <si>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</si>
  <si>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</si>
  <si>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</si>
  <si>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</si>
  <si>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</si>
  <si>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</si>
  <si>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</si>
  <si>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</si>
  <si>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</si>
  <si>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</si>
  <si>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</si>
  <si>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</si>
  <si>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</si>
  <si>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</si>
  <si>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</si>
  <si>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</si>
  <si>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</si>
  <si>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</si>
  <si>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</si>
  <si>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</si>
  <si>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</si>
  <si>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</si>
  <si>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</si>
  <si>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</si>
  <si>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</si>
  <si>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</si>
  <si>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</si>
  <si>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</si>
  <si>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</si>
  <si>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</si>
  <si>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</si>
  <si>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</si>
  <si>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</si>
  <si>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</si>
  <si>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</si>
  <si>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</si>
  <si>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</si>
  <si>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</si>
  <si>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</si>
  <si>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</si>
  <si>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</si>
  <si>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</si>
  <si>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</si>
  <si>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</si>
  <si>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</si>
  <si>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</si>
  <si>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</si>
  <si>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</si>
  <si>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</si>
  <si>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</si>
  <si>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</si>
  <si>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</si>
  <si>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</si>
  <si>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</si>
  <si>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</si>
  <si>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</si>
  <si>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</si>
  <si>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</si>
  <si>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</si>
  <si>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</si>
  <si>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</si>
  <si>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</si>
  <si>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</si>
  <si>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</si>
  <si>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</si>
  <si>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</si>
  <si>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</si>
  <si>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</si>
  <si>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</si>
  <si>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</si>
  <si>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</si>
  <si>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</si>
  <si>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</si>
  <si>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</si>
  <si>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</si>
  <si>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</si>
  <si>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</si>
  <si>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</si>
  <si>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</si>
  <si>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</si>
  <si>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</si>
  <si>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</si>
  <si>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</si>
  <si>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</si>
  <si>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</si>
  <si>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</si>
  <si>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</si>
  <si>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</si>
  <si>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</si>
  <si>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</si>
  <si>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</si>
  <si>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</si>
  <si>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</si>
  <si>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</si>
  <si>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</si>
  <si>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</si>
  <si>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</si>
  <si>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</si>
  <si>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</si>
  <si>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</si>
  <si>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</si>
  <si>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</si>
  <si>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</si>
  <si>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</si>
  <si>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</si>
  <si>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</si>
  <si>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</si>
  <si>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</si>
  <si>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</si>
  <si>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</si>
  <si>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</si>
  <si>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</si>
  <si>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</si>
  <si>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</si>
  <si>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</si>
  <si>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</si>
  <si>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</si>
  <si>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</si>
  <si>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</si>
  <si>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</si>
  <si>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</si>
  <si>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</si>
  <si>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</si>
  <si>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</si>
  <si>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</si>
  <si>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</si>
  <si>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</si>
  <si>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</si>
  <si>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</si>
  <si>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</si>
  <si>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</si>
  <si>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</si>
  <si>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</si>
  <si>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</si>
  <si>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</si>
  <si>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</si>
  <si>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</si>
  <si>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</si>
  <si>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</si>
  <si>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</si>
  <si>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</si>
  <si>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</si>
  <si>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</si>
  <si>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</si>
  <si>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</si>
  <si>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</si>
  <si>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</si>
  <si>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</si>
  <si>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</si>
  <si>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</si>
  <si>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</si>
  <si>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</si>
  <si>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</si>
  <si>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</si>
  <si>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</si>
  <si>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</si>
  <si>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</si>
  <si>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</si>
  <si>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</si>
  <si>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</si>
  <si>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</si>
  <si>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</si>
  <si>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</si>
  <si>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</si>
  <si>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</si>
  <si>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</si>
  <si>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</si>
  <si>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</si>
  <si>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</si>
  <si>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</si>
  <si>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</si>
  <si>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</si>
  <si>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</si>
  <si>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</si>
  <si>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</si>
  <si>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</si>
  <si>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</si>
  <si>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</si>
  <si>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</si>
  <si>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</si>
  <si>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</si>
  <si>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</si>
  <si>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</si>
  <si>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</si>
  <si>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</si>
  <si>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</si>
  <si>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</si>
  <si>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</si>
  <si>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</si>
  <si>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</si>
  <si>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</si>
  <si>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</si>
  <si>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</si>
  <si>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</si>
  <si>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</si>
  <si>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</si>
  <si>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</si>
  <si>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</si>
  <si>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</si>
  <si>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</si>
  <si>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</si>
  <si>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</si>
  <si>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</si>
  <si>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</si>
  <si>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</si>
  <si>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</si>
  <si>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</si>
  <si>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</si>
  <si>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</si>
  <si>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</si>
  <si>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</si>
  <si>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</si>
  <si>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</si>
  <si>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</si>
  <si>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</si>
  <si>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</si>
  <si>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</si>
  <si>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</si>
  <si>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</si>
  <si>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</si>
  <si>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</si>
  <si>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</si>
  <si>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</si>
  <si>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</si>
  <si>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</si>
  <si>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</si>
  <si>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</si>
  <si>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</si>
  <si>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</si>
  <si>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</si>
  <si>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</si>
  <si>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</si>
  <si>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</si>
  <si>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</si>
  <si>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</si>
  <si>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</si>
  <si>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</si>
  <si>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</si>
  <si>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</si>
  <si>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</si>
  <si>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</si>
  <si>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</si>
  <si>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</si>
  <si>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</si>
  <si>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</si>
  <si>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</si>
  <si>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</si>
  <si>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</si>
  <si>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</si>
  <si>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</si>
  <si>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</si>
  <si>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</si>
  <si>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</si>
  <si>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</si>
  <si>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</si>
  <si>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</si>
  <si>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</si>
  <si>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</si>
  <si>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</si>
  <si>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</si>
  <si>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</si>
  <si>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</si>
  <si>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</si>
  <si>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</si>
  <si>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</si>
  <si>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</si>
  <si>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</si>
  <si>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</si>
  <si>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</si>
  <si>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</si>
  <si>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</si>
  <si>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</si>
  <si>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</si>
  <si>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</si>
  <si>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</si>
  <si>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</si>
  <si>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</si>
  <si>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</si>
  <si>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</si>
  <si>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</si>
  <si>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</si>
  <si>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</si>
  <si>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</si>
  <si>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</si>
  <si>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</si>
  <si>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</si>
  <si>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</si>
  <si>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</si>
  <si>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</si>
  <si>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</si>
  <si>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</si>
  <si>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</si>
  <si>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</si>
  <si>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</si>
  <si>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</si>
  <si>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</si>
  <si>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</si>
  <si>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</si>
  <si>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</si>
  <si>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</si>
  <si>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</si>
  <si>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</si>
  <si>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</si>
  <si>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</si>
  <si>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</si>
  <si>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</si>
  <si>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</si>
  <si>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</si>
  <si>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</si>
  <si>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</si>
  <si>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</si>
  <si>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</si>
  <si>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</si>
  <si>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</si>
  <si>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</si>
  <si>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</si>
  <si>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</si>
  <si>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</si>
  <si>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</si>
  <si>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</si>
  <si>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</si>
  <si>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</si>
  <si>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</si>
  <si>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</si>
  <si>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</si>
  <si>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</si>
  <si>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</si>
  <si>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</si>
  <si>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</si>
  <si>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</si>
  <si>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</si>
  <si>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</si>
  <si>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</si>
  <si>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</si>
  <si>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</si>
  <si>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</si>
  <si>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</si>
  <si>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</si>
  <si>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</si>
  <si>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</si>
  <si>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</si>
  <si>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</si>
  <si>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</si>
  <si>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</si>
  <si>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</si>
  <si>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</si>
  <si>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</si>
  <si>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</si>
  <si>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</si>
  <si>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</si>
  <si>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</si>
  <si>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</si>
  <si>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</si>
  <si>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</si>
  <si>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</si>
  <si>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</si>
  <si>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</si>
  <si>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</si>
  <si>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</si>
  <si>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</si>
  <si>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</si>
  <si>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</si>
  <si>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</si>
  <si>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</si>
  <si>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</si>
  <si>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</si>
  <si>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</si>
  <si>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</si>
  <si>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</si>
  <si>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</si>
  <si>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</si>
  <si>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</si>
  <si>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</si>
  <si>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</si>
  <si>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</si>
  <si>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</si>
  <si>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</si>
  <si>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</si>
  <si>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</si>
  <si>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</si>
  <si>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</si>
  <si>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</si>
  <si>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</si>
  <si>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</si>
  <si>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</si>
  <si>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</si>
  <si>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</si>
  <si>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</si>
  <si>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</si>
  <si>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</si>
  <si>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</si>
  <si>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</si>
  <si>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</si>
  <si>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</si>
  <si>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</si>
  <si>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</si>
  <si>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</si>
  <si>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</si>
  <si>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</si>
  <si>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</si>
  <si>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</si>
  <si>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</si>
  <si>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</si>
  <si>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</si>
  <si>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</si>
  <si>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</si>
  <si>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</si>
  <si>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</si>
  <si>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</si>
  <si>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</si>
  <si>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</si>
  <si>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</si>
  <si>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</si>
  <si>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</si>
  <si>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</si>
  <si>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</si>
  <si>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</si>
  <si>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</si>
  <si>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</si>
  <si>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</si>
  <si>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</si>
  <si>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</si>
  <si>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</si>
  <si>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</si>
  <si>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</si>
  <si>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</si>
  <si>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</si>
  <si>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</si>
  <si>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</si>
  <si>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</si>
  <si>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</si>
  <si>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</si>
  <si>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</si>
  <si>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</si>
  <si>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</si>
  <si>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</si>
  <si>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</si>
  <si>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</si>
  <si>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</si>
  <si>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</si>
  <si>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</si>
  <si>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</si>
  <si>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</si>
  <si>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</si>
  <si>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</si>
  <si>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</si>
  <si>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</si>
  <si>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</si>
  <si>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</si>
  <si>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</si>
  <si>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</si>
  <si>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</si>
  <si>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</si>
  <si>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</si>
  <si>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</si>
  <si>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</si>
  <si>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</si>
  <si>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</si>
  <si>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</si>
  <si>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</si>
  <si>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</si>
  <si>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</si>
  <si>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</si>
  <si>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</si>
  <si>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</si>
  <si>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</si>
  <si>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</si>
  <si>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</si>
  <si>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</si>
  <si>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</si>
  <si>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</si>
  <si>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</si>
  <si>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</si>
  <si>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</si>
  <si>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</si>
  <si>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</si>
  <si>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</si>
  <si>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</si>
  <si>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</si>
  <si>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</si>
  <si>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</si>
  <si>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</si>
  <si>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</si>
  <si>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</si>
  <si>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</si>
  <si>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</si>
  <si>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</si>
  <si>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</si>
  <si>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</si>
  <si>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</si>
  <si>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</si>
  <si>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</si>
  <si>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</si>
  <si>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</si>
  <si>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</si>
  <si>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</si>
  <si>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</si>
  <si>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</si>
  <si>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</si>
  <si>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</si>
  <si>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</si>
  <si>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</si>
  <si>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</si>
  <si>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</si>
  <si>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</si>
  <si>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</si>
  <si>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</si>
  <si>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</si>
  <si>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</si>
  <si>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</si>
  <si>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</si>
  <si>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</si>
  <si>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</si>
  <si>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</si>
  <si>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</si>
  <si>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</si>
  <si>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</si>
  <si>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</si>
  <si>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</si>
  <si>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</si>
  <si>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</si>
  <si>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</si>
  <si>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</si>
  <si>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</si>
  <si>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</si>
  <si>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</si>
  <si>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</si>
  <si>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</si>
  <si>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</si>
  <si>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</si>
  <si>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</si>
  <si>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</si>
  <si>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</si>
  <si>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</si>
  <si>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</si>
  <si>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</si>
  <si>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</si>
  <si>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</si>
  <si>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</si>
  <si>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</si>
  <si>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</si>
  <si>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</si>
  <si>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</si>
  <si>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</si>
  <si>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</si>
  <si>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</si>
  <si>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</si>
  <si>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</si>
  <si>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</si>
  <si>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</si>
  <si>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</si>
  <si>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</si>
  <si>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</si>
  <si>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</si>
  <si>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</si>
  <si>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</si>
  <si>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</si>
  <si>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</si>
  <si>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</si>
  <si>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</si>
  <si>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</si>
  <si>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</si>
  <si>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</si>
  <si>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</si>
  <si>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</si>
  <si>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</si>
  <si>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</si>
  <si>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</si>
  <si>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</si>
  <si>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</si>
  <si>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</si>
  <si>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</si>
  <si>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</si>
  <si>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</si>
  <si>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</si>
  <si>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</si>
  <si>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</si>
  <si>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</si>
  <si>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</si>
  <si>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</si>
  <si>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</si>
  <si>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</si>
  <si>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</si>
  <si>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</si>
  <si>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</si>
  <si>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</si>
  <si>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</si>
  <si>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</si>
  <si>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</si>
  <si>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</si>
  <si>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</si>
  <si>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</si>
  <si>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</si>
  <si>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</si>
  <si>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</si>
  <si>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</si>
  <si>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</si>
  <si>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</si>
  <si>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</si>
  <si>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</si>
  <si>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</si>
  <si>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</si>
  <si>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</si>
  <si>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</si>
  <si>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</si>
  <si>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</si>
  <si>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</si>
  <si>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</si>
  <si>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</si>
  <si>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</si>
  <si>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</si>
  <si>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</si>
  <si>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</si>
  <si>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</si>
  <si>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</si>
  <si>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</si>
  <si>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</si>
  <si>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</si>
  <si>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</si>
  <si>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</si>
  <si>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</si>
  <si>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</si>
  <si>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</si>
  <si>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</si>
  <si>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</si>
  <si>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</si>
  <si>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</si>
  <si>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</si>
  <si>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</si>
  <si>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</si>
  <si>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</si>
  <si>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</si>
  <si>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</si>
  <si>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</si>
  <si>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</si>
  <si>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</si>
  <si>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</si>
  <si>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</si>
  <si>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</si>
  <si>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</si>
  <si>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</si>
  <si>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</si>
  <si>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</si>
  <si>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</si>
  <si>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</si>
  <si>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</si>
  <si>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</si>
  <si>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</si>
  <si>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</si>
  <si>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</si>
  <si>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</si>
  <si>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</si>
  <si>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</si>
  <si>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</si>
  <si>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</si>
  <si>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</si>
  <si>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</si>
  <si>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</si>
  <si>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</si>
  <si>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</si>
  <si>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</si>
  <si>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</si>
  <si>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</si>
  <si>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</si>
  <si>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</si>
  <si>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</si>
  <si>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</si>
  <si>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</si>
  <si>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</si>
  <si>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</si>
  <si>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</si>
  <si>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</si>
  <si>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</si>
  <si>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</si>
  <si>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</si>
  <si>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</si>
  <si>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</si>
  <si>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</si>
  <si>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</si>
  <si>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</si>
  <si>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</si>
  <si>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</si>
  <si>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</si>
  <si>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</si>
  <si>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</si>
  <si>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</si>
  <si>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</si>
  <si>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</si>
  <si>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</si>
  <si>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</si>
  <si>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</si>
  <si>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</si>
  <si>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</si>
  <si>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</si>
  <si>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</si>
  <si>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</si>
  <si>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</si>
  <si>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</si>
  <si>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</si>
  <si>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</si>
  <si>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</si>
  <si>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</si>
  <si>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</si>
  <si>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</si>
  <si>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</si>
  <si>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</si>
  <si>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</si>
  <si>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</si>
  <si>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</si>
  <si>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</si>
  <si>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</si>
  <si>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</si>
  <si>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</si>
  <si>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</si>
  <si>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</si>
  <si>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</si>
  <si>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</si>
  <si>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</si>
  <si>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</si>
  <si>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</si>
  <si>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</si>
  <si>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</si>
  <si>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</si>
  <si>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</si>
  <si>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</si>
  <si>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</si>
  <si>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</si>
  <si>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</si>
  <si>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</si>
  <si>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</si>
  <si>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</si>
  <si>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</si>
  <si>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</si>
  <si>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</si>
  <si>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</si>
  <si>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</si>
  <si>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</si>
  <si>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</si>
  <si>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</si>
  <si>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</si>
  <si>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</si>
  <si>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</si>
  <si>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</si>
  <si>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</si>
  <si>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</si>
  <si>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</si>
  <si>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</si>
  <si>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</si>
  <si>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</si>
  <si>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</si>
  <si>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</si>
  <si>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</si>
  <si>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</si>
  <si>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</si>
  <si>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</si>
  <si>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</si>
  <si>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</si>
  <si>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</si>
  <si>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</si>
  <si>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</si>
  <si>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</si>
  <si>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</si>
  <si>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</si>
  <si>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</si>
  <si>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</si>
  <si>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</si>
  <si>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</si>
  <si>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</si>
  <si>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</si>
  <si>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</si>
  <si>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</si>
  <si>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</si>
  <si>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</si>
  <si>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</si>
  <si>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</si>
  <si>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</si>
  <si>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</si>
  <si>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</si>
  <si>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</si>
  <si>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</si>
  <si>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</si>
  <si>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</si>
  <si>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</si>
  <si>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</si>
  <si>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</si>
  <si>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</si>
  <si>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</si>
  <si>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</si>
  <si>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</si>
  <si>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</si>
  <si>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</si>
  <si>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</si>
  <si>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</si>
  <si>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</si>
  <si>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</si>
  <si>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</si>
  <si>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</si>
  <si>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</si>
  <si>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</si>
  <si>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</si>
  <si>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</si>
  <si>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</si>
  <si>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</si>
  <si>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</si>
  <si>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</si>
  <si>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</si>
  <si>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</si>
  <si>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</si>
  <si>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</si>
  <si>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</si>
  <si>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</si>
  <si>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</si>
  <si>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</si>
  <si>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</si>
  <si>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</si>
  <si>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</si>
  <si>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</si>
  <si>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</si>
  <si>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</si>
  <si>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</si>
  <si>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</si>
  <si>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</si>
  <si>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</si>
  <si>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</si>
  <si>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</si>
  <si>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</si>
  <si>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</si>
  <si>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</si>
  <si>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</si>
  <si>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</si>
  <si>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</si>
  <si>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</si>
  <si>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</si>
  <si>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</si>
  <si>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</si>
  <si>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</si>
  <si>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</si>
  <si>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</si>
  <si>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</si>
  <si>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</si>
  <si>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</si>
  <si>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</si>
  <si>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</si>
  <si>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</si>
  <si>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</si>
  <si>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</si>
  <si>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</si>
  <si>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</si>
  <si>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</si>
  <si>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</si>
  <si>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</si>
  <si>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</si>
  <si>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</si>
  <si>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</si>
  <si>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</si>
  <si>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</si>
  <si>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</si>
  <si>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</si>
  <si>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</si>
  <si>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</si>
  <si>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</si>
  <si>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</si>
  <si>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</si>
  <si>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</si>
  <si>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</si>
  <si>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</si>
  <si>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</si>
  <si>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</si>
  <si>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</si>
  <si>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</si>
  <si>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</si>
  <si>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</si>
  <si>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</si>
  <si>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</si>
  <si>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</si>
  <si>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</si>
  <si>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</si>
  <si>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</si>
  <si>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</si>
  <si>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</si>
  <si>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</si>
  <si>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</si>
  <si>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</si>
  <si>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</si>
  <si>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</si>
  <si>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</si>
  <si>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</si>
  <si>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</si>
  <si>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</si>
  <si>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</si>
  <si>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</si>
  <si>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</si>
  <si>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</si>
  <si>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</si>
  <si>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</si>
  <si>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</si>
  <si>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</si>
  <si>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</si>
  <si>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</si>
  <si>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</si>
  <si>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</si>
  <si>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</si>
  <si>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</si>
  <si>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</si>
  <si>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</si>
  <si>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</si>
  <si>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</si>
  <si>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</si>
  <si>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</si>
  <si>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</si>
  <si>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</si>
  <si>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</si>
  <si>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</si>
  <si>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</si>
  <si>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</si>
  <si>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</si>
  <si>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</si>
  <si>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</si>
  <si>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</si>
  <si>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</si>
  <si>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</si>
  <si>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</si>
  <si>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</si>
  <si>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</si>
  <si>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</si>
  <si>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</si>
  <si>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</si>
  <si>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</si>
  <si>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</si>
  <si>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</si>
  <si>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</si>
  <si>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</si>
  <si>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</si>
  <si>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</si>
  <si>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</si>
  <si>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</si>
  <si>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</si>
  <si>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</si>
  <si>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</si>
  <si>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</si>
  <si>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</si>
  <si>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</si>
  <si>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</si>
  <si>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</si>
  <si>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</si>
  <si>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</si>
  <si>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</si>
  <si>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</si>
  <si>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</si>
  <si>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</si>
  <si>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</si>
  <si>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</si>
  <si>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</si>
  <si>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</si>
  <si>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</si>
  <si>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</si>
  <si>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</si>
  <si>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</si>
  <si>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</si>
  <si>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</si>
  <si>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</si>
  <si>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</si>
  <si>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</si>
  <si>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</si>
  <si>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</si>
  <si>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</si>
  <si>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</si>
  <si>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</si>
  <si>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</si>
  <si>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</si>
  <si>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</si>
  <si>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</si>
  <si>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</si>
  <si>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</si>
  <si>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</si>
  <si>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</si>
  <si>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</si>
  <si>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</si>
  <si>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</si>
  <si>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</si>
  <si>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</si>
  <si>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</si>
  <si>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</si>
  <si>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</si>
  <si>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</si>
  <si>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</si>
  <si>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</si>
  <si>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</si>
  <si>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</si>
  <si>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</si>
  <si>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</si>
  <si>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</si>
  <si>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</si>
  <si>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</si>
  <si>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</si>
  <si>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</si>
  <si>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</si>
  <si>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</si>
  <si>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</si>
  <si>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</si>
  <si>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</si>
  <si>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</si>
  <si>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</si>
  <si>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</si>
  <si>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</si>
  <si>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</si>
  <si>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</si>
  <si>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</si>
  <si>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</si>
  <si>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</si>
  <si>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</si>
  <si>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</si>
  <si>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</si>
  <si>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</si>
  <si>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</si>
  <si>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</si>
  <si>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</si>
  <si>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</si>
  <si>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</si>
  <si>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</si>
  <si>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</si>
  <si>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</si>
  <si>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</si>
  <si>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</si>
  <si>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</si>
  <si>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</si>
  <si>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</si>
  <si>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</si>
  <si>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</si>
  <si>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</si>
  <si>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</si>
  <si>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</si>
  <si>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</si>
  <si>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</si>
  <si>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</si>
  <si>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</si>
  <si>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</si>
  <si>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</si>
  <si>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</si>
  <si>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</si>
  <si>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</si>
  <si>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</si>
  <si>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</si>
  <si>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</si>
  <si>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</si>
  <si>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</si>
  <si>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</si>
  <si>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</si>
  <si>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</si>
  <si>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</si>
  <si>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</si>
  <si>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</si>
  <si>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</si>
  <si>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</si>
  <si>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</si>
  <si>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</si>
  <si>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</si>
  <si>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</si>
  <si>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</si>
  <si>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</si>
  <si>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</si>
  <si>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</si>
  <si>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</si>
  <si>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</si>
  <si>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</si>
  <si>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</si>
  <si>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</si>
  <si>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</si>
  <si>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</si>
  <si>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</si>
  <si>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</si>
  <si>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</si>
  <si>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</si>
  <si>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</si>
  <si>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</si>
  <si>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</si>
  <si>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</si>
  <si>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</si>
  <si>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</si>
  <si>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</si>
  <si>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</si>
  <si>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</si>
  <si>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</si>
  <si>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</si>
  <si>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</si>
  <si>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</si>
  <si>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</si>
  <si>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</si>
  <si>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</si>
  <si>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</si>
  <si>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</si>
  <si>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</si>
  <si>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</si>
  <si>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</si>
  <si>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</si>
  <si>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</si>
  <si>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</si>
  <si>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</si>
  <si>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</si>
  <si>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</si>
  <si>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</si>
  <si>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</si>
  <si>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</si>
  <si>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</si>
  <si>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</si>
  <si>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</si>
  <si>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</si>
  <si>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</si>
  <si>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</si>
  <si>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</si>
  <si>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</si>
  <si>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</si>
  <si>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</si>
  <si>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</si>
  <si>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</si>
  <si>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</si>
  <si>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</si>
  <si>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</si>
  <si>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</si>
  <si>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</si>
  <si>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</si>
  <si>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</si>
  <si>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</si>
  <si>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</si>
  <si>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</si>
  <si>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</si>
  <si>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</si>
  <si>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</si>
  <si>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</si>
  <si>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</si>
  <si>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</si>
  <si>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</si>
  <si>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</si>
  <si>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</si>
  <si>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</si>
  <si>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</si>
  <si>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</si>
  <si>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</si>
  <si>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</si>
  <si>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</si>
  <si>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</si>
  <si>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</si>
  <si>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</si>
  <si>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</si>
  <si>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</si>
  <si>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</si>
  <si>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</si>
  <si>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</si>
  <si>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</si>
  <si>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</si>
  <si>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</si>
  <si>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</si>
  <si>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</si>
  <si>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</si>
  <si>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</si>
  <si>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</si>
  <si>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</si>
  <si>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</si>
  <si>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</si>
  <si>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</si>
  <si>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</si>
  <si>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</si>
  <si>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</si>
  <si>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</si>
  <si>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</si>
  <si>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</si>
  <si>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</si>
  <si>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</si>
  <si>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</si>
  <si>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</si>
  <si>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</si>
  <si>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</si>
  <si>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</si>
  <si>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</si>
  <si>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</si>
  <si>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</si>
  <si>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</si>
  <si>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</si>
  <si>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</si>
  <si>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</si>
  <si>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</si>
  <si>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</si>
  <si>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</si>
  <si>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</si>
  <si>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</si>
  <si>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</si>
  <si>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</si>
  <si>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</si>
  <si>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</si>
  <si>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</si>
  <si>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</si>
  <si>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</si>
  <si>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</si>
  <si>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</si>
  <si>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</si>
  <si>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</si>
  <si>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</si>
  <si>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</si>
  <si>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</si>
  <si>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</si>
  <si>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</si>
  <si>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</si>
  <si>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</si>
  <si>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</si>
  <si>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</si>
  <si>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</si>
  <si>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</si>
  <si>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</si>
  <si>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</si>
  <si>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</si>
  <si>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</si>
  <si>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</si>
  <si>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</si>
  <si>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</si>
  <si>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</si>
  <si>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</si>
  <si>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</si>
  <si>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</si>
  <si>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</si>
  <si>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</si>
  <si>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</si>
  <si>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</si>
  <si>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</si>
  <si>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</si>
  <si>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</si>
  <si>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</si>
  <si>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</si>
  <si>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</si>
  <si>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</si>
  <si>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</si>
  <si>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</si>
  <si>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</si>
  <si>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</si>
  <si>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</si>
  <si>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</si>
  <si>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</si>
  <si>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</si>
  <si>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</si>
  <si>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</si>
  <si>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</si>
  <si>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</si>
  <si>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</si>
  <si>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</si>
  <si>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</si>
  <si>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</si>
  <si>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</si>
  <si>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</si>
  <si>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</si>
  <si>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</si>
  <si>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</si>
  <si>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</si>
  <si>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</si>
  <si>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</si>
  <si>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</si>
  <si>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</si>
  <si>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</si>
  <si>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</si>
  <si>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</si>
  <si>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</si>
  <si>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</si>
  <si>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</si>
  <si>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</si>
  <si>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</si>
  <si>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</si>
  <si>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</si>
  <si>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</si>
  <si>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</si>
  <si>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</si>
  <si>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</si>
  <si>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</si>
  <si>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</si>
  <si>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</si>
  <si>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</si>
  <si>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</si>
  <si>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</si>
  <si>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</si>
  <si>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</si>
  <si>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</si>
  <si>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</si>
  <si>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</si>
  <si>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</si>
  <si>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</si>
  <si>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</si>
  <si>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</si>
  <si>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</si>
  <si>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</si>
  <si>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</si>
  <si>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</si>
  <si>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</si>
  <si>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</si>
  <si>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</si>
  <si>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</si>
  <si>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</si>
  <si>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</si>
  <si>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</si>
  <si>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</si>
  <si>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</si>
  <si>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</si>
  <si>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</si>
  <si>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</si>
  <si>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</si>
  <si>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</si>
  <si>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</si>
  <si>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</si>
  <si>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</si>
  <si>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</si>
  <si>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</si>
  <si>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</si>
  <si>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</si>
  <si>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</si>
  <si>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</si>
  <si>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</si>
  <si>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</si>
  <si>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</si>
  <si>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</si>
  <si>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</si>
  <si>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</si>
  <si>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</si>
  <si>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</si>
  <si>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</si>
  <si>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</si>
  <si>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</si>
  <si>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</si>
  <si>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</si>
  <si>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</si>
  <si>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</si>
  <si>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</si>
  <si>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</si>
  <si>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</si>
  <si>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</si>
  <si>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</si>
  <si>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</si>
  <si>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</si>
  <si>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</si>
  <si>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</si>
  <si>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</si>
  <si>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</si>
  <si>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</si>
  <si>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</si>
  <si>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</si>
  <si>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</si>
  <si>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</si>
  <si>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</si>
  <si>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</si>
  <si>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</si>
  <si>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</si>
  <si>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</si>
  <si>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</si>
  <si>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</si>
  <si>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</si>
  <si>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</si>
  <si>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</si>
  <si>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</si>
  <si>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</si>
  <si>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</si>
  <si>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</si>
  <si>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</si>
  <si>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</si>
  <si>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</si>
  <si>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</si>
  <si>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</si>
  <si>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</si>
  <si>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</si>
  <si>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</si>
  <si>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</si>
  <si>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</si>
  <si>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</si>
  <si>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</si>
  <si>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</si>
  <si>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</si>
  <si>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</si>
  <si>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</si>
  <si>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</si>
  <si>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</si>
  <si>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</si>
  <si>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</si>
  <si>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</si>
  <si>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</si>
  <si>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</si>
  <si>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</si>
  <si>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</si>
  <si>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</si>
  <si>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</si>
  <si>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</si>
  <si>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</si>
  <si>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</si>
  <si>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</si>
  <si>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</si>
  <si>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</si>
  <si>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</si>
  <si>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</si>
  <si>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</si>
  <si>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</si>
  <si>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</si>
  <si>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</si>
  <si>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</si>
  <si>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</si>
  <si>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</si>
  <si>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</si>
  <si>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</si>
  <si>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</si>
  <si>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</si>
  <si>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</si>
  <si>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</si>
  <si>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</si>
  <si>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</si>
  <si>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</si>
  <si>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</si>
  <si>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</si>
  <si>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</si>
  <si>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</si>
  <si>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</si>
  <si>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</si>
  <si>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</si>
  <si>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</si>
  <si>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</si>
  <si>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</si>
  <si>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</si>
  <si>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</si>
  <si>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</si>
  <si>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</si>
  <si>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</si>
  <si>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</si>
  <si>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</si>
  <si>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</si>
  <si>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</si>
  <si>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</si>
  <si>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</si>
  <si>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</si>
  <si>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</si>
  <si>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</si>
  <si>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</si>
  <si>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</si>
  <si>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</si>
  <si>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</si>
  <si>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</si>
  <si>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</si>
  <si>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</si>
  <si>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</si>
  <si>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</si>
  <si>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</si>
  <si>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</si>
  <si>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</si>
  <si>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</si>
  <si>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</si>
  <si>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</si>
  <si>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</si>
  <si>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</si>
  <si>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</si>
  <si>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</si>
  <si>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</si>
  <si>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</si>
  <si>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</si>
  <si>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</si>
  <si>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</si>
  <si>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</si>
  <si>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</si>
  <si>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</si>
  <si>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</si>
  <si>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</si>
  <si>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</si>
  <si>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</si>
  <si>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</si>
  <si>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</si>
  <si>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</si>
  <si>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</si>
  <si>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</si>
  <si>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</si>
  <si>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</si>
  <si>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</si>
  <si>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</si>
  <si>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</si>
  <si>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</si>
  <si>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</si>
  <si>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</si>
  <si>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</si>
  <si>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</si>
  <si>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</si>
  <si>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</si>
  <si>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</si>
  <si>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</si>
  <si>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</si>
  <si>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</si>
  <si>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</si>
  <si>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</si>
  <si>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</si>
  <si>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</si>
  <si>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</si>
  <si>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</si>
  <si>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</si>
  <si>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</si>
  <si>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</si>
  <si>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</si>
  <si>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</si>
  <si>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</si>
  <si>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</si>
  <si>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</si>
  <si>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</si>
  <si>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</si>
  <si>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</si>
  <si>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</si>
  <si>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</si>
  <si>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</si>
  <si>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</si>
  <si>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</si>
  <si>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</si>
  <si>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</si>
  <si>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</si>
  <si>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</si>
  <si>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</si>
  <si>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</si>
  <si>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</si>
  <si>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</si>
  <si>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</si>
  <si>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</si>
  <si>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</si>
  <si>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</si>
  <si>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</si>
  <si>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</si>
  <si>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</si>
  <si>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</si>
  <si>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</si>
  <si>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</si>
  <si>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</si>
  <si>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</si>
  <si>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</si>
  <si>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</si>
  <si>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</si>
  <si>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</si>
  <si>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</si>
  <si>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</si>
  <si>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</si>
  <si>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</si>
  <si>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</si>
  <si>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</si>
  <si>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</si>
  <si>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</si>
  <si>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</si>
  <si>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</si>
  <si>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</si>
  <si>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</si>
  <si>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</si>
  <si>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</si>
  <si>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</si>
  <si>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</si>
  <si>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</si>
  <si>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</si>
  <si>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</si>
  <si>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</si>
  <si>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</si>
  <si>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</si>
  <si>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</si>
  <si>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</si>
  <si>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</si>
  <si>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</si>
  <si>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</si>
  <si>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</si>
  <si>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</si>
  <si>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</si>
  <si>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</si>
  <si>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</si>
  <si>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</si>
  <si>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</si>
  <si>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</si>
  <si>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</si>
  <si>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</si>
  <si>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</si>
  <si>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</si>
  <si>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</si>
  <si>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</si>
  <si>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</si>
  <si>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</si>
  <si>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</si>
  <si>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</si>
  <si>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</si>
  <si>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</si>
  <si>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</si>
  <si>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</si>
  <si>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</si>
  <si>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</si>
  <si>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</si>
  <si>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</si>
  <si>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</si>
  <si>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</si>
  <si>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</si>
  <si>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</si>
  <si>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</si>
  <si>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</si>
  <si>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</si>
  <si>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</si>
  <si>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</si>
  <si>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</si>
  <si>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</si>
  <si>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</si>
  <si>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</si>
  <si>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</si>
  <si>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</si>
  <si>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</si>
  <si>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</si>
  <si>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</si>
  <si>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</si>
  <si>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</si>
  <si>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</si>
  <si>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</si>
  <si>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</si>
  <si>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</si>
  <si>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</si>
  <si>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</si>
  <si>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</si>
  <si>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</si>
  <si>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</si>
  <si>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</si>
  <si>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</si>
  <si>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</si>
  <si>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</si>
  <si>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</si>
  <si>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</si>
  <si>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</si>
  <si>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</si>
  <si>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</si>
  <si>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</si>
  <si>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</si>
  <si>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</si>
  <si>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</si>
  <si>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</si>
  <si>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</si>
  <si>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</si>
  <si>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</si>
  <si>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</si>
  <si>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</si>
  <si>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</si>
  <si>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</si>
  <si>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</si>
  <si>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</si>
  <si>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</si>
  <si>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</si>
  <si>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</si>
  <si>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</si>
  <si>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</si>
  <si>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</si>
  <si>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</si>
  <si>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</si>
  <si>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</si>
  <si>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</si>
  <si>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</si>
  <si>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</si>
  <si>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</si>
  <si>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</si>
  <si>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</si>
  <si>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</si>
  <si>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</si>
  <si>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</si>
  <si>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</si>
  <si>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</si>
  <si>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</si>
  <si>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</si>
  <si>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</si>
  <si>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</si>
  <si>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</si>
  <si>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</si>
  <si>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</si>
  <si>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</si>
  <si>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</si>
  <si>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</si>
  <si>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</si>
  <si>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</si>
  <si>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</si>
  <si>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</si>
  <si>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</si>
  <si>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</si>
  <si>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</si>
  <si>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</si>
  <si>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</si>
  <si>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</si>
  <si>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</si>
  <si>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</si>
  <si>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</si>
  <si>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</si>
  <si>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</si>
  <si>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</si>
  <si>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</si>
  <si>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</si>
  <si>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</si>
  <si>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</si>
  <si>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</si>
  <si>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</si>
  <si>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</si>
  <si>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</si>
  <si>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</si>
  <si>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</si>
  <si>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</si>
  <si>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</si>
  <si>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</si>
  <si>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</si>
  <si>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</si>
  <si>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</si>
  <si>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</si>
  <si>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</si>
  <si>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</si>
  <si>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</si>
  <si>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</si>
  <si>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</si>
  <si>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</si>
  <si>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</si>
  <si>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</si>
  <si>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</si>
  <si>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</si>
  <si>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</si>
  <si>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</si>
  <si>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</si>
  <si>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</si>
  <si>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</si>
  <si>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</si>
  <si>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</si>
  <si>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</si>
  <si>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</si>
  <si>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</si>
  <si>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</si>
  <si>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</si>
  <si>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</si>
  <si>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</si>
  <si>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</si>
  <si>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</si>
  <si>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</si>
  <si>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</si>
  <si>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</si>
  <si>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</si>
  <si>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</si>
  <si>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</si>
  <si>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</si>
  <si>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</si>
  <si>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</si>
  <si>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</si>
  <si>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</si>
  <si>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</si>
  <si>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</si>
  <si>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</si>
  <si>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</si>
  <si>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</si>
  <si>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</si>
  <si>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</si>
  <si>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</si>
  <si>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</si>
  <si>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</si>
  <si>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</si>
  <si>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</si>
  <si>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</si>
  <si>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</si>
  <si>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</si>
  <si>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</si>
  <si>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</si>
  <si>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</si>
  <si>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</si>
  <si>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</si>
  <si>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</si>
  <si>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</si>
  <si>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</si>
  <si>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</si>
  <si>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</si>
  <si>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</si>
  <si>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</si>
  <si>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</si>
  <si>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</si>
  <si>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</si>
  <si>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</si>
  <si>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</si>
  <si>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</si>
  <si>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</si>
  <si>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</si>
  <si>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</si>
  <si>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</si>
  <si>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</si>
  <si>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</si>
  <si>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</si>
  <si>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</si>
  <si>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</si>
  <si>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</si>
  <si>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</si>
  <si>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</si>
  <si>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</si>
  <si>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</si>
  <si>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</si>
  <si>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</si>
  <si>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</si>
  <si>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</si>
  <si>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</si>
  <si>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</si>
  <si>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</si>
  <si>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</si>
  <si>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</si>
  <si>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</si>
  <si>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</si>
  <si>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</si>
  <si>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</si>
  <si>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</si>
  <si>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</si>
  <si>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</si>
  <si>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</si>
  <si>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</si>
  <si>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</si>
  <si>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</si>
  <si>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</si>
  <si>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</si>
  <si>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</si>
  <si>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</si>
  <si>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</si>
  <si>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</si>
  <si>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</si>
  <si>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</si>
  <si>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</si>
  <si>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</si>
  <si>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</si>
  <si>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</si>
  <si>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</si>
  <si>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</si>
  <si>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</si>
  <si>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</si>
  <si>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</si>
  <si>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</si>
  <si>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</si>
  <si>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</si>
  <si>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</si>
  <si>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</si>
  <si>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</si>
  <si>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</si>
  <si>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</si>
  <si>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</si>
  <si>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</si>
  <si>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</si>
  <si>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</si>
  <si>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</si>
  <si>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</si>
  <si>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</si>
  <si>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</si>
  <si>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</si>
  <si>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</si>
  <si>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</si>
  <si>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</si>
  <si>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</si>
  <si>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</si>
  <si>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</si>
  <si>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</si>
  <si>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</si>
  <si>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</si>
  <si>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</si>
  <si>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</si>
  <si>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</si>
  <si>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</si>
  <si>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</si>
  <si>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</si>
  <si>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</si>
  <si>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</si>
  <si>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</si>
  <si>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</si>
  <si>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</si>
  <si>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</si>
  <si>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</si>
  <si>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</si>
  <si>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</si>
  <si>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</si>
  <si>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</si>
  <si>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</si>
  <si>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</si>
  <si>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</si>
  <si>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</si>
  <si>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</si>
  <si>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</si>
  <si>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</si>
  <si>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</si>
  <si>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</si>
  <si>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</si>
  <si>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</si>
  <si>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</si>
  <si>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</si>
  <si>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</si>
  <si>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</si>
  <si>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</si>
  <si>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</si>
  <si>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</si>
  <si>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</si>
  <si>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</si>
  <si>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</si>
  <si>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</si>
  <si>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</si>
  <si>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</si>
  <si>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</si>
  <si>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</si>
  <si>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</si>
  <si>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</si>
  <si>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</si>
  <si>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</si>
  <si>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</si>
  <si>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</si>
  <si>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</si>
  <si>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</si>
  <si>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</si>
  <si>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</si>
  <si>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</si>
  <si>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</si>
  <si>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</si>
  <si>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</si>
  <si>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</si>
  <si>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</si>
  <si>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</si>
  <si>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</si>
  <si>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</si>
  <si>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</si>
  <si>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</si>
  <si>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</si>
  <si>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</si>
  <si>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</si>
  <si>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</si>
  <si>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</si>
  <si>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</si>
  <si>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</si>
  <si>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</si>
  <si>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</si>
  <si>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</si>
  <si>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</si>
  <si>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</si>
  <si>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</si>
  <si>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</si>
  <si>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</si>
  <si>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</si>
  <si>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</si>
  <si>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</si>
  <si>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</si>
  <si>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</si>
  <si>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</si>
  <si>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</si>
  <si>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</si>
  <si>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</si>
  <si>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</si>
  <si>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</si>
  <si>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</si>
  <si>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</si>
  <si>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</si>
  <si>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</si>
  <si>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</si>
  <si>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</si>
  <si>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</si>
  <si>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</si>
  <si>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</si>
  <si>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</si>
  <si>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</si>
  <si>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</si>
  <si>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</si>
  <si>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</si>
  <si>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</si>
  <si>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</si>
  <si>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</si>
  <si>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</si>
  <si>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</si>
  <si>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</si>
  <si>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</si>
  <si>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</si>
  <si>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</si>
  <si>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</si>
  <si>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</si>
  <si>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</si>
  <si>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</si>
  <si>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</si>
  <si>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</si>
  <si>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</si>
  <si>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</si>
  <si>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</si>
  <si>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</si>
  <si>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</si>
  <si>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</si>
  <si>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</si>
  <si>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</si>
  <si>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</si>
  <si>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</si>
  <si>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</si>
  <si>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</si>
  <si>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</si>
  <si>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</si>
  <si>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</si>
  <si>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</si>
  <si>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</si>
  <si>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</si>
  <si>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</si>
  <si>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</si>
  <si>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</si>
  <si>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</si>
  <si>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</si>
  <si>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</si>
  <si>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</si>
  <si>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</si>
  <si>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</si>
  <si>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</si>
  <si>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</si>
  <si>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</si>
  <si>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</si>
  <si>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</si>
  <si>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</si>
  <si>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</si>
  <si>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</si>
  <si>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</si>
  <si>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</si>
  <si>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</si>
  <si>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</si>
  <si>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</si>
  <si>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</si>
  <si>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</si>
  <si>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</si>
  <si>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</si>
  <si>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</si>
  <si>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</si>
  <si>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</si>
  <si>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</si>
  <si>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</si>
  <si>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</si>
  <si>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</si>
  <si>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</si>
  <si>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</si>
  <si>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</si>
  <si>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</si>
  <si>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</si>
  <si>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</si>
  <si>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</si>
  <si>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</si>
  <si>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</si>
  <si>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</si>
  <si>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</si>
  <si>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</si>
  <si>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</si>
  <si>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</si>
  <si>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</si>
  <si>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</si>
  <si>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</si>
  <si>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</si>
  <si>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</si>
  <si>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</si>
  <si>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</si>
  <si>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</si>
  <si>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</si>
  <si>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</si>
  <si>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</si>
  <si>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</si>
  <si>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</si>
  <si>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</si>
  <si>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</si>
  <si>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</si>
  <si>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</si>
  <si>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</si>
  <si>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</si>
  <si>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</si>
  <si>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</si>
  <si>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</si>
  <si>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</si>
  <si>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</si>
  <si>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</si>
  <si>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</si>
  <si>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</si>
  <si>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</si>
  <si>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</si>
  <si>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</si>
  <si>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</si>
  <si>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</si>
  <si>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</si>
  <si>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</si>
  <si>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</si>
  <si>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</si>
  <si>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</si>
  <si>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</si>
  <si>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</si>
  <si>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</si>
  <si>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</si>
  <si>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</si>
  <si>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</si>
  <si>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</si>
  <si>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</si>
  <si>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</si>
  <si>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</si>
  <si>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</si>
  <si>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</si>
  <si>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</si>
  <si>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</si>
  <si>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</si>
  <si>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</si>
  <si>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</si>
  <si>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</si>
  <si>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</si>
  <si>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</si>
  <si>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</si>
  <si>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</si>
  <si>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</si>
  <si>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</si>
  <si>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</si>
  <si>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</si>
  <si>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</si>
  <si>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</si>
  <si>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</si>
  <si>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</si>
  <si>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</si>
  <si>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</si>
  <si>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</si>
  <si>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</si>
  <si>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</si>
  <si>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</si>
  <si>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</si>
  <si>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</si>
  <si>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</si>
  <si>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</si>
  <si>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</si>
  <si>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</si>
  <si>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</si>
  <si>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</si>
  <si>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</si>
  <si>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</si>
  <si>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</si>
  <si>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</si>
  <si>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</si>
  <si>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</si>
  <si>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</si>
  <si>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</si>
  <si>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</si>
  <si>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</si>
  <si>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</si>
  <si>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</si>
  <si>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</si>
  <si>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</si>
  <si>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</si>
  <si>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</si>
  <si>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</si>
  <si>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</si>
  <si>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</si>
  <si>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</si>
  <si>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</si>
  <si>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</si>
  <si>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</si>
  <si>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</si>
  <si>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</si>
  <si>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</si>
  <si>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</si>
  <si>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</si>
  <si>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</si>
  <si>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</si>
  <si>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</si>
  <si>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</si>
  <si>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</si>
  <si>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</si>
  <si>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</si>
  <si>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</si>
  <si>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</si>
  <si>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</si>
  <si>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</si>
  <si>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</si>
  <si>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</si>
  <si>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</si>
  <si>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</si>
  <si>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</si>
  <si>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</si>
  <si>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</si>
  <si>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</si>
  <si>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</si>
  <si>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</si>
  <si>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</si>
  <si>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</si>
  <si>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</si>
  <si>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</si>
  <si>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</si>
  <si>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</si>
  <si>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</si>
  <si>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</si>
  <si>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</si>
  <si>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</si>
  <si>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</si>
  <si>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</si>
  <si>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</si>
  <si>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</si>
  <si>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</si>
  <si>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</si>
  <si>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</si>
  <si>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</si>
  <si>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</si>
  <si>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</si>
  <si>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</si>
  <si>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</si>
  <si>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</si>
  <si>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</si>
  <si>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</si>
  <si>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</si>
  <si>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</si>
  <si>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</si>
  <si>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</si>
  <si>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</si>
  <si>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</si>
  <si>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</si>
  <si>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</si>
  <si>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</si>
  <si>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</si>
  <si>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</si>
  <si>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</si>
  <si>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</si>
  <si>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</si>
  <si>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</si>
  <si>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</si>
  <si>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</si>
  <si>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</si>
  <si>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</si>
  <si>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</si>
  <si>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</si>
  <si>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</si>
  <si>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</si>
  <si>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</si>
  <si>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</si>
  <si>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</si>
  <si>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</si>
  <si>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</si>
  <si>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</si>
  <si>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</si>
  <si>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</si>
  <si>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</si>
  <si>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</si>
  <si>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</si>
  <si>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</si>
  <si>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</si>
  <si>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</si>
  <si>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</si>
  <si>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</si>
  <si>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</si>
  <si>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</si>
  <si>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</si>
  <si>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</si>
  <si>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</si>
  <si>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</si>
  <si>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</si>
  <si>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</si>
  <si>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</si>
  <si>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</si>
  <si>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</si>
  <si>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</si>
  <si>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</si>
  <si>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</si>
  <si>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</si>
  <si>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</si>
  <si>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</si>
  <si>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</si>
  <si>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</si>
  <si>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</si>
  <si>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</si>
  <si>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</si>
  <si>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</si>
  <si>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</si>
  <si>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</si>
  <si>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</si>
  <si>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</si>
  <si>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</si>
  <si>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</si>
  <si>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</si>
  <si>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</si>
  <si>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</si>
  <si>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</si>
  <si>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</si>
  <si>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</si>
  <si>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</si>
  <si>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</si>
  <si>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</si>
  <si>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</si>
  <si>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</si>
  <si>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</si>
  <si>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</si>
  <si>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</si>
  <si>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</si>
  <si>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</si>
  <si>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</si>
  <si>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</si>
  <si>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</si>
  <si>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</si>
  <si>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</si>
  <si>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</si>
  <si>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</si>
  <si>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</si>
  <si>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</si>
  <si>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</si>
  <si>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</si>
  <si>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</si>
  <si>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</si>
  <si>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</si>
  <si>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</si>
  <si>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</si>
  <si>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</si>
  <si>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</si>
  <si>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</si>
  <si>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</si>
  <si>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</si>
  <si>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</si>
  <si>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</si>
  <si>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</si>
  <si>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</si>
  <si>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</si>
  <si>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</si>
  <si>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</si>
  <si>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</si>
  <si>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</si>
  <si>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</si>
  <si>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</si>
  <si>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</si>
  <si>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</si>
  <si>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</si>
  <si>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</si>
  <si>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</si>
  <si>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</si>
  <si>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</si>
  <si>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</si>
  <si>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</si>
  <si>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</si>
  <si>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</si>
  <si>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</si>
  <si>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</si>
  <si>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</si>
  <si>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</si>
  <si>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</si>
  <si>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</si>
  <si>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</si>
  <si>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</si>
  <si>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</si>
  <si>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</si>
  <si>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</si>
  <si>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</si>
  <si>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</si>
  <si>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</si>
  <si>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</si>
  <si>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</si>
  <si>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</si>
  <si>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</si>
  <si>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</si>
  <si>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</si>
  <si>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</si>
  <si>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</si>
  <si>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</si>
  <si>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</si>
  <si>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</si>
  <si>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</si>
  <si>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</si>
  <si>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</si>
  <si>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</si>
  <si>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</si>
  <si>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</si>
  <si>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</si>
  <si>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</si>
  <si>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</si>
  <si>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</si>
  <si>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</si>
  <si>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</si>
  <si>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</si>
  <si>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</si>
  <si>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</si>
  <si>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</si>
  <si>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</si>
  <si>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</si>
  <si>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</si>
  <si>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</si>
  <si>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</si>
  <si>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</si>
  <si>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</si>
  <si>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</si>
  <si>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</si>
  <si>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</si>
  <si>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</si>
  <si>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</si>
  <si>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</si>
  <si>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</si>
  <si>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</si>
  <si>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</si>
  <si>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</si>
  <si>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</si>
  <si>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</si>
  <si>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</si>
  <si>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</si>
  <si>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</si>
  <si>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</si>
  <si>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</si>
  <si>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</si>
  <si>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</si>
  <si>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</si>
  <si>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</si>
  <si>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</si>
  <si>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</si>
  <si>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</si>
  <si>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</si>
  <si>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</si>
  <si>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</si>
  <si>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</si>
  <si>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</si>
  <si>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</si>
  <si>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</si>
  <si>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</si>
  <si>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</si>
  <si>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</si>
  <si>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</si>
  <si>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</si>
  <si>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</si>
  <si>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</si>
  <si>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</si>
  <si>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</si>
  <si>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</si>
  <si>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</si>
  <si>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</si>
  <si>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</si>
  <si>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</si>
  <si>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</si>
  <si>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</si>
  <si>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</si>
  <si>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</si>
  <si>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</si>
  <si>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</si>
  <si>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</si>
  <si>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</si>
  <si>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</si>
  <si>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</si>
  <si>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</si>
  <si>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</si>
  <si>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</si>
  <si>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</si>
  <si>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</si>
  <si>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</si>
  <si>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</si>
  <si>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</si>
  <si>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</si>
  <si>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</si>
  <si>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</si>
  <si>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</si>
  <si>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</si>
  <si>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</si>
  <si>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</si>
  <si>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</si>
  <si>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</si>
  <si>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</si>
  <si>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</si>
  <si>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</si>
  <si>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</si>
  <si>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</si>
  <si>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</si>
  <si>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</si>
  <si>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</si>
  <si>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</si>
  <si>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</si>
  <si>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</si>
  <si>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</si>
  <si>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</si>
  <si>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</si>
  <si>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</si>
  <si>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</si>
  <si>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</si>
  <si>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</si>
  <si>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</si>
  <si>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</si>
  <si>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</si>
  <si>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</si>
  <si>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</si>
  <si>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</si>
  <si>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</si>
  <si>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</si>
  <si>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</si>
  <si>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</si>
  <si>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</si>
  <si>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</si>
  <si>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</si>
  <si>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</si>
  <si>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</si>
  <si>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</si>
  <si>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</si>
  <si>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</si>
  <si>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</si>
  <si>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</si>
  <si>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</si>
  <si>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</si>
  <si>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</si>
  <si>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</si>
  <si>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</si>
  <si>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</si>
  <si>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</si>
  <si>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</si>
  <si>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</si>
  <si>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</si>
  <si>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</si>
  <si>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</si>
  <si>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</si>
  <si>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</si>
  <si>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</si>
  <si>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</si>
  <si>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</si>
  <si>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</si>
  <si>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</si>
  <si>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</si>
  <si>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</si>
  <si>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</si>
  <si>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</si>
  <si>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</si>
  <si>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</si>
  <si>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</si>
  <si>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</si>
  <si>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</si>
  <si>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</si>
  <si>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</si>
  <si>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</si>
  <si>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</si>
  <si>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</si>
  <si>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</si>
  <si>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</si>
  <si>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</si>
  <si>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</si>
  <si>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</si>
  <si>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</si>
  <si>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</si>
  <si>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</si>
  <si>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</si>
  <si>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</si>
  <si>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</si>
  <si>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</si>
  <si>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</si>
  <si>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</si>
  <si>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</si>
  <si>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</si>
  <si>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</si>
  <si>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</si>
  <si>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</si>
  <si>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</si>
  <si>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</si>
  <si>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</si>
  <si>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</si>
  <si>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</si>
  <si>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</si>
  <si>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</si>
  <si>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</si>
  <si>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</si>
  <si>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</si>
  <si>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</si>
  <si>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</si>
  <si>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</si>
  <si>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</si>
  <si>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</si>
  <si>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</si>
  <si>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</si>
  <si>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</si>
  <si>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</si>
  <si>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</si>
  <si>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</si>
  <si>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</si>
  <si>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</si>
  <si>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</si>
  <si>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</si>
  <si>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</si>
  <si>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</si>
  <si>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</si>
  <si>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</si>
  <si>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</si>
  <si>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</si>
  <si>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</si>
  <si>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</si>
  <si>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</si>
  <si>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</si>
  <si>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</si>
  <si>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</si>
  <si>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</si>
  <si>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</si>
  <si>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</si>
  <si>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</si>
  <si>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</si>
  <si>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</si>
  <si>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</si>
  <si>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</si>
  <si>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</si>
  <si>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</si>
  <si>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</si>
  <si>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</si>
  <si>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</si>
  <si>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</si>
  <si>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</si>
  <si>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</si>
  <si>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</si>
  <si>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</si>
  <si>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</si>
  <si>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</si>
  <si>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</si>
  <si>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</si>
  <si>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</si>
  <si>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</si>
  <si>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</si>
  <si>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</si>
  <si>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</si>
  <si>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</si>
  <si>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</si>
  <si>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</si>
  <si>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</si>
  <si>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</si>
  <si>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</si>
  <si>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</si>
  <si>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</si>
  <si>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</si>
  <si>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</si>
  <si>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</si>
  <si>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</si>
  <si>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</si>
  <si>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</si>
  <si>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</si>
  <si>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</si>
  <si>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</si>
  <si>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</si>
  <si>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</si>
  <si>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</si>
  <si>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</si>
  <si>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</si>
  <si>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</si>
  <si>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</si>
  <si>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</si>
  <si>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</si>
  <si>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</si>
  <si>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</si>
  <si>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</si>
  <si>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</si>
  <si>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</si>
  <si>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</si>
  <si>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</si>
  <si>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</si>
  <si>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</si>
  <si>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</si>
  <si>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</si>
  <si>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</si>
  <si>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</si>
  <si>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</si>
  <si>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</si>
  <si>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</si>
  <si>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</si>
  <si>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</si>
  <si>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</si>
  <si>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</si>
  <si>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</si>
  <si>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</si>
  <si>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</si>
  <si>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</si>
  <si>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</si>
  <si>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</si>
  <si>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</si>
  <si>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</si>
  <si>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</si>
  <si>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</si>
  <si>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</si>
  <si>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</si>
  <si>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</si>
  <si>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</si>
  <si>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</si>
  <si>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</si>
  <si>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</si>
  <si>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</si>
  <si>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</si>
  <si>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</si>
  <si>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</si>
  <si>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</si>
  <si>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</si>
  <si>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</si>
  <si>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</si>
  <si>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</si>
  <si>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</si>
  <si>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</si>
  <si>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</si>
  <si>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</si>
  <si>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</si>
  <si>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</si>
  <si>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</si>
  <si>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</si>
  <si>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</si>
  <si>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</si>
  <si>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</si>
  <si>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</si>
  <si>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</si>
  <si>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</si>
  <si>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</si>
  <si>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</si>
  <si>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</si>
  <si>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</si>
  <si>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</si>
  <si>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</si>
  <si>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</si>
  <si>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</si>
  <si>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</si>
  <si>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</si>
  <si>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</si>
  <si>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</si>
  <si>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</si>
  <si>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</si>
  <si>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</si>
  <si>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</si>
  <si>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</si>
  <si>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</si>
  <si>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</si>
  <si>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</si>
  <si>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</si>
  <si>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</si>
  <si>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</si>
  <si>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</si>
  <si>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</si>
  <si>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</si>
  <si>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</si>
  <si>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</si>
  <si>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</si>
  <si>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</si>
  <si>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</si>
  <si>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</si>
  <si>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</si>
  <si>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</si>
  <si>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</si>
  <si>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</si>
  <si>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</si>
  <si>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</si>
  <si>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</si>
  <si>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</si>
  <si>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</si>
  <si>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</si>
  <si>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</si>
  <si>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</si>
  <si>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</si>
  <si>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</si>
  <si>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</si>
  <si>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</si>
  <si>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</si>
  <si>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</si>
  <si>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</si>
  <si>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</si>
  <si>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</si>
  <si>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</si>
  <si>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</si>
  <si>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</si>
  <si>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</si>
  <si>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</si>
  <si>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</si>
  <si>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</si>
  <si>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</si>
  <si>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</si>
  <si>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</si>
  <si>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</si>
  <si>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</si>
  <si>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</si>
  <si>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</si>
  <si>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</si>
  <si>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</si>
  <si>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</si>
  <si>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</si>
  <si>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</si>
  <si>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</si>
  <si>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</si>
  <si>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</si>
  <si>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</si>
  <si>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</si>
  <si>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</si>
  <si>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</si>
  <si>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</si>
  <si>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</si>
  <si>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</si>
  <si>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</si>
  <si>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</si>
  <si>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</si>
  <si>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</si>
  <si>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</si>
  <si>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</si>
  <si>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</si>
  <si>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</si>
  <si>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</si>
  <si>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</si>
  <si>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</si>
  <si>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</si>
  <si>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</si>
  <si>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</si>
  <si>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</si>
  <si>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</si>
  <si>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</si>
  <si>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</si>
  <si>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</si>
  <si>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</si>
  <si>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</si>
  <si>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</si>
  <si>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</si>
  <si>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</si>
  <si>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</si>
  <si>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</si>
  <si>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</si>
  <si>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</si>
  <si>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</si>
  <si>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</si>
  <si>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</si>
  <si>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</si>
  <si>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</si>
  <si>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</si>
  <si>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</si>
  <si>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</si>
  <si>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</si>
  <si>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</si>
  <si>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</si>
  <si>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</si>
  <si>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</si>
  <si>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</si>
  <si>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</si>
  <si>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</si>
  <si>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</si>
  <si>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</si>
  <si>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</si>
  <si>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</si>
  <si>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</si>
  <si>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</si>
  <si>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</si>
  <si>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</si>
  <si>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</si>
  <si>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</si>
  <si>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</si>
  <si>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</si>
  <si>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</si>
  <si>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</si>
  <si>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</si>
  <si>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</si>
  <si>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</si>
  <si>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</si>
  <si>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</si>
  <si>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</si>
  <si>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</si>
  <si>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</si>
  <si>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</si>
  <si>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</si>
  <si>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</si>
  <si>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</si>
  <si>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</si>
  <si>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</si>
  <si>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</si>
  <si>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</si>
  <si>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</si>
  <si>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</si>
  <si>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</si>
  <si>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</si>
  <si>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</si>
  <si>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</si>
  <si>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</si>
  <si>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</si>
  <si>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</si>
  <si>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</si>
  <si>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</si>
  <si>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</si>
  <si>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</si>
  <si>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</si>
  <si>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</si>
  <si>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</si>
  <si>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</si>
  <si>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</si>
  <si>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</si>
  <si>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</si>
  <si>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</si>
  <si>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</si>
  <si>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</si>
  <si>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</si>
  <si>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</si>
  <si>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</si>
  <si>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</si>
  <si>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</si>
  <si>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</si>
  <si>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</si>
  <si>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</si>
  <si>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</si>
  <si>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</si>
  <si>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</si>
  <si>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</si>
  <si>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</si>
  <si>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</si>
  <si>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</si>
  <si>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</si>
  <si>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</si>
  <si>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</si>
  <si>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</si>
  <si>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</si>
  <si>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</si>
  <si>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</si>
  <si>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</si>
  <si>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</si>
  <si>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</si>
  <si>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</si>
  <si>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</si>
  <si>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</si>
  <si>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</si>
  <si>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</si>
  <si>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</si>
  <si>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</si>
  <si>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</si>
  <si>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</si>
  <si>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</si>
  <si>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</si>
  <si>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</si>
  <si>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</si>
  <si>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</si>
  <si>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</si>
  <si>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</si>
  <si>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</si>
  <si>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</si>
  <si>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</si>
  <si>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</si>
  <si>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</si>
  <si>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</si>
  <si>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</si>
  <si>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</si>
  <si>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</si>
  <si>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</si>
  <si>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</si>
  <si>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</si>
  <si>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</si>
  <si>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</si>
  <si>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</si>
  <si>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</si>
  <si>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</si>
  <si>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</si>
  <si>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</si>
  <si>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</si>
  <si>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</si>
  <si>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</si>
  <si>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</si>
  <si>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</si>
  <si>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</si>
  <si>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</si>
  <si>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</si>
  <si>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</si>
  <si>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</si>
  <si>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</si>
  <si>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</si>
  <si>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</si>
  <si>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</si>
  <si>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</si>
  <si>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</si>
  <si>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</si>
  <si>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</si>
  <si>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</si>
  <si>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</si>
  <si>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</si>
  <si>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</si>
  <si>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</si>
  <si>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</si>
  <si>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</si>
  <si>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</si>
  <si>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</si>
  <si>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</si>
  <si>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</si>
  <si>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</si>
  <si>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</si>
  <si>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</si>
  <si>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</si>
  <si>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</si>
  <si>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</si>
  <si>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</si>
  <si>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</si>
  <si>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</si>
  <si>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</si>
  <si>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</si>
  <si>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</si>
  <si>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</si>
  <si>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</si>
  <si>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</si>
  <si>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</si>
  <si>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</si>
  <si>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</si>
  <si>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</si>
  <si>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</si>
  <si>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</si>
  <si>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</si>
  <si>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</si>
  <si>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</si>
  <si>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</si>
  <si>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</si>
  <si>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</si>
  <si>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</si>
  <si>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</si>
  <si>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</si>
  <si>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</si>
  <si>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</si>
  <si>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</si>
  <si>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</si>
  <si>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</si>
  <si>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</si>
  <si>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</si>
  <si>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</si>
  <si>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</si>
  <si>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</si>
  <si>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</si>
  <si>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</si>
  <si>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</si>
  <si>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</si>
  <si>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</si>
  <si>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</si>
  <si>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</si>
  <si>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</si>
  <si>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</si>
  <si>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</si>
  <si>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</si>
  <si>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</si>
  <si>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</si>
  <si>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</si>
  <si>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</si>
  <si>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</si>
  <si>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</si>
  <si>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</si>
  <si>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</si>
  <si>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</si>
  <si>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</si>
  <si>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</si>
  <si>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</si>
  <si>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</si>
  <si>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</si>
  <si>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</si>
  <si>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</si>
  <si>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</si>
  <si>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</si>
  <si>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</si>
  <si>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</si>
  <si>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</si>
  <si>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</si>
  <si>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</si>
  <si>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</si>
  <si>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</si>
  <si>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</si>
  <si>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</si>
  <si>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</si>
  <si>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</si>
  <si>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</si>
  <si>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</si>
  <si>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</si>
  <si>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</si>
  <si>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</si>
  <si>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</si>
  <si>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</si>
  <si>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</si>
  <si>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</si>
  <si>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</si>
  <si>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</si>
  <si>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</si>
  <si>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</si>
  <si>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</si>
  <si>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</si>
  <si>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</si>
  <si>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</si>
  <si>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</si>
  <si>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</si>
  <si>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</si>
  <si>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</si>
  <si>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</si>
  <si>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</si>
  <si>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</si>
  <si>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</si>
  <si>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</si>
  <si>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</si>
  <si>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</si>
  <si>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</si>
  <si>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</si>
  <si>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</si>
  <si>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</si>
  <si>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</si>
  <si>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</si>
  <si>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</si>
  <si>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</si>
  <si>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</si>
  <si>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</si>
  <si>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</si>
  <si>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</si>
  <si>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</si>
  <si>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</si>
  <si>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</si>
  <si>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</si>
  <si>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</si>
  <si>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</si>
  <si>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</si>
  <si>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</si>
  <si>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</si>
  <si>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</si>
  <si>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</si>
  <si>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</si>
  <si>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</si>
  <si>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</si>
  <si>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</si>
  <si>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</si>
  <si>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</si>
  <si>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</si>
  <si>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</si>
  <si>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</si>
  <si>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</si>
  <si>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</si>
  <si>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</si>
  <si>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</si>
  <si>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</si>
  <si>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</si>
  <si>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</si>
  <si>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</si>
  <si>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</si>
  <si>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</si>
  <si>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</si>
  <si>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</si>
  <si>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</si>
  <si>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</si>
  <si>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</si>
  <si>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</si>
  <si>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</si>
  <si>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</si>
  <si>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</si>
  <si>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</si>
  <si>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</si>
  <si>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</si>
  <si>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</si>
  <si>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</si>
  <si>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</si>
  <si>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</si>
  <si>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</si>
  <si>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</si>
  <si>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</si>
  <si>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</si>
  <si>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</si>
  <si>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</si>
  <si>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</si>
  <si>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</si>
  <si>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</si>
  <si>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</si>
  <si>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</si>
  <si>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</si>
  <si>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</si>
  <si>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</si>
  <si>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</si>
  <si>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</si>
  <si>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</si>
  <si>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</si>
  <si>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</si>
  <si>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</si>
  <si>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</si>
  <si>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</si>
  <si>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</si>
  <si>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</si>
  <si>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</si>
  <si>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</si>
  <si>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</si>
  <si>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</si>
  <si>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</si>
  <si>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</si>
  <si>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</si>
  <si>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</si>
  <si>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</si>
  <si>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</si>
  <si>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</si>
  <si>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</si>
  <si>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</si>
  <si>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</si>
  <si>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</si>
  <si>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</si>
  <si>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</si>
  <si>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</si>
  <si>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</si>
  <si>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</si>
  <si>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</si>
  <si>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</si>
  <si>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</si>
  <si>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</si>
  <si>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</si>
  <si>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</si>
  <si>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</si>
  <si>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</si>
  <si>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</si>
  <si>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</si>
  <si>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</si>
  <si>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</si>
  <si>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</si>
  <si>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</si>
  <si>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</si>
  <si>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</si>
  <si>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</si>
  <si>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</si>
  <si>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</si>
  <si>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</si>
  <si>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</si>
  <si>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</si>
  <si>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</si>
  <si>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</si>
  <si>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</si>
  <si>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</si>
  <si>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</si>
  <si>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</si>
  <si>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</si>
  <si>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</si>
  <si>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</si>
  <si>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</si>
  <si>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</si>
  <si>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</si>
  <si>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</si>
  <si>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</si>
  <si>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</si>
  <si>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</si>
  <si>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</si>
  <si>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</si>
  <si>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</si>
  <si>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</si>
  <si>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</si>
  <si>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</si>
  <si>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</si>
  <si>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</si>
  <si>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</si>
  <si>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</si>
  <si>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</si>
  <si>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</si>
  <si>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</si>
  <si>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</si>
  <si>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</si>
  <si>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</si>
  <si>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</si>
  <si>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</si>
  <si>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</si>
  <si>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</si>
  <si>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</si>
  <si>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</si>
  <si>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</si>
  <si>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</si>
  <si>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</si>
  <si>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</si>
  <si>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</si>
  <si>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</si>
  <si>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</si>
  <si>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</si>
  <si>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</si>
  <si>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</si>
  <si>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</si>
  <si>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</si>
  <si>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</si>
  <si>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</si>
  <si>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</si>
  <si>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</si>
  <si>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</si>
  <si>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</si>
  <si>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</si>
  <si>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</si>
  <si>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</si>
  <si>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</si>
  <si>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</si>
  <si>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</si>
  <si>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</si>
  <si>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</si>
  <si>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</si>
  <si>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</si>
  <si>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</si>
  <si>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</si>
  <si>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</si>
  <si>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</si>
  <si>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</si>
  <si>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</si>
  <si>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</si>
  <si>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</si>
  <si>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</si>
  <si>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</si>
  <si>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</si>
  <si>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</si>
  <si>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</si>
  <si>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</si>
  <si>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</si>
  <si>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</si>
  <si>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</si>
  <si>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</si>
  <si>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</si>
  <si>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</si>
  <si>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</si>
  <si>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</si>
  <si>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</si>
  <si>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</si>
  <si>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</si>
  <si>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</si>
  <si>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</si>
  <si>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</si>
  <si>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</si>
  <si>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</si>
  <si>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</si>
  <si>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</si>
  <si>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</si>
  <si>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</si>
  <si>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</si>
  <si>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</si>
  <si>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</si>
  <si>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</si>
  <si>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</si>
  <si>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</si>
  <si>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</si>
  <si>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</si>
  <si>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</si>
  <si>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</si>
  <si>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</si>
  <si>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</si>
  <si>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</si>
  <si>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</si>
  <si>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</si>
  <si>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</si>
  <si>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</si>
  <si>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</si>
  <si>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</si>
  <si>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</si>
  <si>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</si>
  <si>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</si>
  <si>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</si>
  <si>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</si>
  <si>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</si>
  <si>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</si>
  <si>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</si>
  <si>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</si>
  <si>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</si>
  <si>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</si>
  <si>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</si>
  <si>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</si>
  <si>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</si>
  <si>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</si>
  <si>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</si>
  <si>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</si>
  <si>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</si>
  <si>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</si>
  <si>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</si>
  <si>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</si>
  <si>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</si>
  <si>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</si>
  <si>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</si>
  <si>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</si>
  <si>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</si>
  <si>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</si>
  <si>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</si>
  <si>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</si>
  <si>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</si>
  <si>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</si>
  <si>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</si>
  <si>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</si>
  <si>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</si>
  <si>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</si>
  <si>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</si>
  <si>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</si>
  <si>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</si>
  <si>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</si>
  <si>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</si>
  <si>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</si>
  <si>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</si>
  <si>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</si>
  <si>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</si>
  <si>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</si>
  <si>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</si>
  <si>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</si>
  <si>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</si>
  <si>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</si>
  <si>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</si>
  <si>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</si>
  <si>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</si>
  <si>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</si>
  <si>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</si>
  <si>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</si>
  <si>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</si>
  <si>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</si>
  <si>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</si>
  <si>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</si>
  <si>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</si>
  <si>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</si>
  <si>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</si>
  <si>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</si>
  <si>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</si>
  <si>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</si>
  <si>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</si>
  <si>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</si>
  <si>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</si>
  <si>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</si>
  <si>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</si>
  <si>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</si>
  <si>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</si>
  <si>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</si>
  <si>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</si>
  <si>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</si>
  <si>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</si>
  <si>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</si>
  <si>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</si>
  <si>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</si>
  <si>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</si>
  <si>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</si>
  <si>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</si>
  <si>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</si>
  <si>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</si>
  <si>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</si>
  <si>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</si>
  <si>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</si>
  <si>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</si>
  <si>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</si>
  <si>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</si>
  <si>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</si>
  <si>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</si>
  <si>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</si>
  <si>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</si>
  <si>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</si>
  <si>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</si>
  <si>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</si>
  <si>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</si>
  <si>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</si>
  <si>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</si>
  <si>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</si>
  <si>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</si>
  <si>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</si>
  <si>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</si>
  <si>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</si>
  <si>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</si>
  <si>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</si>
  <si>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</si>
  <si>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</si>
  <si>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</si>
  <si>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</si>
  <si>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</si>
  <si>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</si>
  <si>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</si>
  <si>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</si>
  <si>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</si>
  <si>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</si>
  <si>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</si>
  <si>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</si>
  <si>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</si>
  <si>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</si>
  <si>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</si>
  <si>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</si>
  <si>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</si>
  <si>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</si>
  <si>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</si>
  <si>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</si>
  <si>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</si>
  <si>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</si>
  <si>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</si>
  <si>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</si>
  <si>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</si>
  <si>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</si>
  <si>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</si>
  <si>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</si>
  <si>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</si>
  <si>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</si>
  <si>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</si>
  <si>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</si>
  <si>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</si>
  <si>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</si>
  <si>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</si>
  <si>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</si>
  <si>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</si>
  <si>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</si>
  <si>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</si>
  <si>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</si>
  <si>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</si>
  <si>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</si>
  <si>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</si>
  <si>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</si>
  <si>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</si>
  <si>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</si>
  <si>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</si>
  <si>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</si>
  <si>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</si>
  <si>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</si>
  <si>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</si>
  <si>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</si>
  <si>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</si>
  <si>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</si>
  <si>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</si>
  <si>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</si>
  <si>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</si>
  <si>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</si>
  <si>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</si>
  <si>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</si>
  <si>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</si>
  <si>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</si>
  <si>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</si>
  <si>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</si>
  <si>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</si>
  <si>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</si>
  <si>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</si>
  <si>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</si>
  <si>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</si>
  <si>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</si>
  <si>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</si>
  <si>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</si>
  <si>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</si>
  <si>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</si>
  <si>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</si>
  <si>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</si>
  <si>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</si>
  <si>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</si>
  <si>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</si>
  <si>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</si>
  <si>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</si>
  <si>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</si>
  <si>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</si>
  <si>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</si>
  <si>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</si>
  <si>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</si>
  <si>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</si>
  <si>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</si>
  <si>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</si>
  <si>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</si>
  <si>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</si>
  <si>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</si>
  <si>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</si>
  <si>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</si>
  <si>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</si>
  <si>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</si>
  <si>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</si>
  <si>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</si>
  <si>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</si>
  <si>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</si>
  <si>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</si>
  <si>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</si>
  <si>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</si>
  <si>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</si>
  <si>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</si>
  <si>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</si>
  <si>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</si>
  <si>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</si>
  <si>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</si>
  <si>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</si>
  <si>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</si>
  <si>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</si>
  <si>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</si>
  <si>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</si>
  <si>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</si>
  <si>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</si>
  <si>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</si>
  <si>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</si>
  <si>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</si>
  <si>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</si>
  <si>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</si>
  <si>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</si>
  <si>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</si>
  <si>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</si>
  <si>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</si>
  <si>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</si>
  <si>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</si>
  <si>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</si>
  <si>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</si>
  <si>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</si>
  <si>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</si>
  <si>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</si>
  <si>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</si>
  <si>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</si>
  <si>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</si>
  <si>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</si>
  <si>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</si>
  <si>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</si>
  <si>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</si>
  <si>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</si>
  <si>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</si>
  <si>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</si>
  <si>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</si>
  <si>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</si>
  <si>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</si>
  <si>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</si>
  <si>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</si>
  <si>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</si>
  <si>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</si>
  <si>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</si>
  <si>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</si>
  <si>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</si>
  <si>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</si>
  <si>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</si>
  <si>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</si>
  <si>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</si>
  <si>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</si>
  <si>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</si>
  <si>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</si>
  <si>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</si>
  <si>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</si>
  <si>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</si>
  <si>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</si>
  <si>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</si>
  <si>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</si>
  <si>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</si>
  <si>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</si>
  <si>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</si>
  <si>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</si>
  <si>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</si>
  <si>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</si>
  <si>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</si>
  <si>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</si>
  <si>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</si>
  <si>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</si>
  <si>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</si>
  <si>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</si>
  <si>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</si>
  <si>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</si>
  <si>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</si>
  <si>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</si>
  <si>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</si>
  <si>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</si>
  <si>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</si>
  <si>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</si>
  <si>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</si>
  <si>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</si>
  <si>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</si>
  <si>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</si>
  <si>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</si>
  <si>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</si>
  <si>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</si>
  <si>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</si>
  <si>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</si>
  <si>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</si>
  <si>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</si>
  <si>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</si>
  <si>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</si>
  <si>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</si>
  <si>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</si>
  <si>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</si>
  <si>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</si>
  <si>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</si>
  <si>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</si>
  <si>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</si>
  <si>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</si>
  <si>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</si>
  <si>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</si>
  <si>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</si>
  <si>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</si>
  <si>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</si>
  <si>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</si>
  <si>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</si>
  <si>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</si>
  <si>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</si>
  <si>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</si>
  <si>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</si>
  <si>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</si>
  <si>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</si>
  <si>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</si>
  <si>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</si>
  <si>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</si>
  <si>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</si>
  <si>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</si>
  <si>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</si>
  <si>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</si>
  <si>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</si>
  <si>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</si>
  <si>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</si>
  <si>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</si>
  <si>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</si>
  <si>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</si>
  <si>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</si>
  <si>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</si>
  <si>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</si>
  <si>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</si>
  <si>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</si>
  <si>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</si>
  <si>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</si>
  <si>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</si>
  <si>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</si>
  <si>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</si>
  <si>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</si>
  <si>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</si>
  <si>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</si>
  <si>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</si>
  <si>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</si>
  <si>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</si>
  <si>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</si>
  <si>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</si>
  <si>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</si>
  <si>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</si>
  <si>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</si>
  <si>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</si>
  <si>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</si>
  <si>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</si>
  <si>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</si>
  <si>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</si>
  <si>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</si>
  <si>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</si>
  <si>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</si>
  <si>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</si>
  <si>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</si>
  <si>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</si>
  <si>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</si>
  <si>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</si>
  <si>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</si>
  <si>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</si>
  <si>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</si>
  <si>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</si>
  <si>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</si>
  <si>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</si>
  <si>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</si>
  <si>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</si>
  <si>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</si>
  <si>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</si>
  <si>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</si>
  <si>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</si>
  <si>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</si>
  <si>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</si>
  <si>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</si>
  <si>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</si>
  <si>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</si>
  <si>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</si>
  <si>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</si>
  <si>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</si>
  <si>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</si>
  <si>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</si>
  <si>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</si>
  <si>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</si>
  <si>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</si>
  <si>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</si>
  <si>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</si>
  <si>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</si>
  <si>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</si>
  <si>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</si>
  <si>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</si>
  <si>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</si>
  <si>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</si>
  <si>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</si>
  <si>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</si>
  <si>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</si>
  <si>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</si>
  <si>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</si>
  <si>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</si>
  <si>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</si>
  <si>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</si>
  <si>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</si>
  <si>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</si>
  <si>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</si>
  <si>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</si>
  <si>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</si>
  <si>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</si>
  <si>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</si>
  <si>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</si>
  <si>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</si>
  <si>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</si>
  <si>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</si>
  <si>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</si>
  <si>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</si>
  <si>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</si>
  <si>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</si>
  <si>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</si>
  <si>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</si>
  <si>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</si>
  <si>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</si>
  <si>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</si>
  <si>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</si>
  <si>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</si>
  <si>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</si>
  <si>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</si>
  <si>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</si>
  <si>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</si>
  <si>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</si>
  <si>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</si>
  <si>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</si>
  <si>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</si>
  <si>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</si>
  <si>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</si>
  <si>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</si>
  <si>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</si>
  <si>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</si>
  <si>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</si>
  <si>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</si>
  <si>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</si>
  <si>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</si>
  <si>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</si>
  <si>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</si>
  <si>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</si>
  <si>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</si>
  <si>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</si>
  <si>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</si>
  <si>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</si>
  <si>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</si>
  <si>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</si>
  <si>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</si>
  <si>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</si>
  <si>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</si>
  <si>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</si>
  <si>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</si>
  <si>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</si>
  <si>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</si>
  <si>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</si>
  <si>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</si>
  <si>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</si>
  <si>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</si>
  <si>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</si>
  <si>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</si>
  <si>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</si>
  <si>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</si>
  <si>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</si>
  <si>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</si>
  <si>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</si>
  <si>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</si>
  <si>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</si>
  <si>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</si>
  <si>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</si>
  <si>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</si>
  <si>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</si>
  <si>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</si>
  <si>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</si>
  <si>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</si>
  <si>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</si>
  <si>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</si>
  <si>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</si>
  <si>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</si>
  <si>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</si>
  <si>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</si>
  <si>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</si>
  <si>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</si>
  <si>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</si>
  <si>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</si>
  <si>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</si>
  <si>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</si>
  <si>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</si>
  <si>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</si>
  <si>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</si>
  <si>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</si>
  <si>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</si>
  <si>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</si>
  <si>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</si>
  <si>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</si>
  <si>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</si>
  <si>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</si>
  <si>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</si>
  <si>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</si>
  <si>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</si>
  <si>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</si>
  <si>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</si>
  <si>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</si>
  <si>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</si>
  <si>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</si>
  <si>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</si>
  <si>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</si>
  <si>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</si>
  <si>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</si>
  <si>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</si>
  <si>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</si>
  <si>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</si>
  <si>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</si>
  <si>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</si>
  <si>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</si>
  <si>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</si>
  <si>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</si>
  <si>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</si>
  <si>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</si>
  <si>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</si>
  <si>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</si>
  <si>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</si>
  <si>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</si>
  <si>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</si>
  <si>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</si>
  <si>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</si>
  <si>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</si>
  <si>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</si>
  <si>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</si>
  <si>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</si>
  <si>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</si>
  <si>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</si>
  <si>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</si>
  <si>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</si>
  <si>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</si>
  <si>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</si>
  <si>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</si>
  <si>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</si>
  <si>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</si>
  <si>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</si>
  <si>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</si>
  <si>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</si>
  <si>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</si>
  <si>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</si>
  <si>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</si>
  <si>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</si>
  <si>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</si>
  <si>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</si>
  <si>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</si>
  <si>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</si>
  <si>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</si>
  <si>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</si>
  <si>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</si>
  <si>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</si>
  <si>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</si>
  <si>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</si>
  <si>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</si>
  <si>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</si>
  <si>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</si>
  <si>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</si>
  <si>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</si>
  <si>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</si>
  <si>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</si>
  <si>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</si>
  <si>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</si>
  <si>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</si>
  <si>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</si>
  <si>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</si>
  <si>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</si>
  <si>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</si>
  <si>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</si>
  <si>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</si>
  <si>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</si>
  <si>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</si>
  <si>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</si>
  <si>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</si>
  <si>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</si>
  <si>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</si>
  <si>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</si>
  <si>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</si>
  <si>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</si>
  <si>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</si>
  <si>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</si>
  <si>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</si>
  <si>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</si>
  <si>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</si>
  <si>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</si>
  <si>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</si>
  <si>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</si>
  <si>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</si>
  <si>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</si>
  <si>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</si>
  <si>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</si>
  <si>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</si>
  <si>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</si>
  <si>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</si>
  <si>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</si>
  <si>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</si>
  <si>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</si>
  <si>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</si>
  <si>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</si>
  <si>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</si>
  <si>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</si>
  <si>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</si>
  <si>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</si>
  <si>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</si>
  <si>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</si>
  <si>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</si>
  <si>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</si>
  <si>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</si>
  <si>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</si>
  <si>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</si>
  <si>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</si>
  <si>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</si>
  <si>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</si>
  <si>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</si>
  <si>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</si>
  <si>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</si>
  <si>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</si>
  <si>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</si>
  <si>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</si>
  <si>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</si>
  <si>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</si>
  <si>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</si>
  <si>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</si>
  <si>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</si>
  <si>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</si>
  <si>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</si>
  <si>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</si>
  <si>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</si>
  <si>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</si>
  <si>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</si>
  <si>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</si>
  <si>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</si>
  <si>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</si>
  <si>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</si>
  <si>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</si>
  <si>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</si>
  <si>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</si>
  <si>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</si>
  <si>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</si>
  <si>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</si>
  <si>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</si>
  <si>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</si>
  <si>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</si>
  <si>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</si>
  <si>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</si>
  <si>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</si>
  <si>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</si>
  <si>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</si>
  <si>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</si>
  <si>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</si>
  <si>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</si>
  <si>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</si>
  <si>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</si>
  <si>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</si>
  <si>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</si>
  <si>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</si>
  <si>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</si>
  <si>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</si>
  <si>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</si>
  <si>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</si>
  <si>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</si>
  <si>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</si>
  <si>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</si>
  <si>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</si>
  <si>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</si>
  <si>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</si>
  <si>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</si>
  <si>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</si>
  <si>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</si>
  <si>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</si>
  <si>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</si>
  <si>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</si>
  <si>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</si>
  <si>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</si>
  <si>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</si>
  <si>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</si>
  <si>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</si>
  <si>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</si>
  <si>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</si>
  <si>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</si>
  <si>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</si>
  <si>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</si>
  <si>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</si>
  <si>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</si>
  <si>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</si>
  <si>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</si>
  <si>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</si>
  <si>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</si>
  <si>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</si>
  <si>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</si>
  <si>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</si>
  <si>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</si>
  <si>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</si>
  <si>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</si>
  <si>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</si>
  <si>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</si>
  <si>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</si>
  <si>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</si>
  <si>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</si>
  <si>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</si>
  <si>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</si>
  <si>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</si>
  <si>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</si>
  <si>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</si>
  <si>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</si>
  <si>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</si>
  <si>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</si>
  <si>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</si>
  <si>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</si>
  <si>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</si>
  <si>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</si>
  <si>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</si>
  <si>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</si>
  <si>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</si>
  <si>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</si>
  <si>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</si>
  <si>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</si>
  <si>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</si>
  <si>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</si>
  <si>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</si>
  <si>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</si>
  <si>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</si>
  <si>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</si>
  <si>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</si>
  <si>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</si>
  <si>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</si>
  <si>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</si>
  <si>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</si>
  <si>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</si>
  <si>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</si>
  <si>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</si>
  <si>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</si>
  <si>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</si>
  <si>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</si>
  <si>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</si>
  <si>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</si>
  <si>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</si>
  <si>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</si>
  <si>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</si>
  <si>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</si>
  <si>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</si>
  <si>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</si>
  <si>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</si>
  <si>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</si>
  <si>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</si>
  <si>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</si>
  <si>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</si>
  <si>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</si>
  <si>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</si>
  <si>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</si>
  <si>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</si>
  <si>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</si>
  <si>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</si>
  <si>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</si>
  <si>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</si>
  <si>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</si>
  <si>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</si>
  <si>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</si>
  <si>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</si>
  <si>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</si>
  <si>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</si>
  <si>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</si>
  <si>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</si>
  <si>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</si>
  <si>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</si>
  <si>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</si>
  <si>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</si>
  <si>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</si>
  <si>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</si>
  <si>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</si>
  <si>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</si>
  <si>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</si>
  <si>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</si>
  <si>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</si>
  <si>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</si>
  <si>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</si>
  <si>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</si>
  <si>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</si>
  <si>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</si>
  <si>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</si>
  <si>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</si>
  <si>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</si>
  <si>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</si>
  <si>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</si>
  <si>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</si>
  <si>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</si>
  <si>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</si>
  <si>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</si>
  <si>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</si>
  <si>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</si>
  <si>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</si>
  <si>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</si>
  <si>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</si>
  <si>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</si>
  <si>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</si>
  <si>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</si>
  <si>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</si>
  <si>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</si>
  <si>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</si>
  <si>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</si>
  <si>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</si>
  <si>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</si>
  <si>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</si>
  <si>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</si>
  <si>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</si>
  <si>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</si>
  <si>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</si>
  <si>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</si>
  <si>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</si>
  <si>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</si>
  <si>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</si>
  <si>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</si>
  <si>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</si>
  <si>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</si>
  <si>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</si>
  <si>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</si>
  <si>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</si>
  <si>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</si>
  <si>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</si>
  <si>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</si>
  <si>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</si>
  <si>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</si>
  <si>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</si>
  <si>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</si>
  <si>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</si>
  <si>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</si>
  <si>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</si>
  <si>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</si>
  <si>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</si>
  <si>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</si>
  <si>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</si>
  <si>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</si>
  <si>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</si>
  <si>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</si>
  <si>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</si>
  <si>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</si>
  <si>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</si>
  <si>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</si>
  <si>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</si>
  <si>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</si>
  <si>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</si>
  <si>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</si>
  <si>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</si>
  <si>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</si>
  <si>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</si>
  <si>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</si>
  <si>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</si>
  <si>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</si>
  <si>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</si>
  <si>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</si>
  <si>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</si>
  <si>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</si>
  <si>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</si>
  <si>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</si>
  <si>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</si>
  <si>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</si>
  <si>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</si>
  <si>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</si>
  <si>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</si>
  <si>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</si>
  <si>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</si>
  <si>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</si>
  <si>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</si>
  <si>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</si>
  <si>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</si>
  <si>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</si>
  <si>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</si>
  <si>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</si>
  <si>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</si>
  <si>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</si>
  <si>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</si>
  <si>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</si>
  <si>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</si>
  <si>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</si>
  <si>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</si>
  <si>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</si>
  <si>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</si>
  <si>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</si>
  <si>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</si>
  <si>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</si>
  <si>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</si>
  <si>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</si>
  <si>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</si>
  <si>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</si>
  <si>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</si>
  <si>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</si>
  <si>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</si>
  <si>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</si>
  <si>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</si>
  <si>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</si>
  <si>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</si>
  <si>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</si>
  <si>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</si>
  <si>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</si>
  <si>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</si>
  <si>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</si>
  <si>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</si>
  <si>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</si>
  <si>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</si>
  <si>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</si>
  <si>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</si>
  <si>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</si>
  <si>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</si>
  <si>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</si>
  <si>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</si>
  <si>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</si>
  <si>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</si>
  <si>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</si>
  <si>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</si>
  <si>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</si>
  <si>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</si>
  <si>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</si>
  <si>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</si>
  <si>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</si>
  <si>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</si>
  <si>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</si>
  <si>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</si>
  <si>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</si>
  <si>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</si>
  <si>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</si>
  <si>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</si>
  <si>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</si>
  <si>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</si>
  <si>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</si>
  <si>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</si>
  <si>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</si>
  <si>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</si>
  <si>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</si>
  <si>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</si>
  <si>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</si>
  <si>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</si>
  <si>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</si>
  <si>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</si>
  <si>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</si>
  <si>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</si>
  <si>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</si>
  <si>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</si>
  <si>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</si>
  <si>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</si>
  <si>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</si>
  <si>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</si>
  <si>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</si>
  <si>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</si>
  <si>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</si>
  <si>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</si>
  <si>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</si>
  <si>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</si>
  <si>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</si>
  <si>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</si>
  <si>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</si>
  <si>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</si>
  <si>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</si>
  <si>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</si>
  <si>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</si>
  <si>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</si>
  <si>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</si>
  <si>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</si>
  <si>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</si>
  <si>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</si>
  <si>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</si>
  <si>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</si>
  <si>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</si>
  <si>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</si>
  <si>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</si>
  <si>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</si>
  <si>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</si>
  <si>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</si>
  <si>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</si>
  <si>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</si>
  <si>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</si>
  <si>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</si>
  <si>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</si>
  <si>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</si>
  <si>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</si>
  <si>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</si>
  <si>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</si>
  <si>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</si>
  <si>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</si>
  <si>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</si>
  <si>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</si>
  <si>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</si>
  <si>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</si>
  <si>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</si>
  <si>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</si>
  <si>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</si>
  <si>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</si>
  <si>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</si>
  <si>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</si>
  <si>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</si>
  <si>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</si>
  <si>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</si>
  <si>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</si>
  <si>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</si>
  <si>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</si>
  <si>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</si>
  <si>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</si>
  <si>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</si>
  <si>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</si>
  <si>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</si>
  <si>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</si>
  <si>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</si>
  <si>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</si>
  <si>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</si>
  <si>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</si>
  <si>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</si>
  <si>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</si>
  <si>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</si>
  <si>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</si>
  <si>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</si>
  <si>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</si>
  <si>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</si>
  <si>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</si>
  <si>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</si>
  <si>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</si>
  <si>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</si>
  <si>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</si>
  <si>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</si>
  <si>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</si>
  <si>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</si>
  <si>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</si>
  <si>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</si>
  <si>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</si>
  <si>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</si>
  <si>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</si>
  <si>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</si>
  <si>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</si>
  <si>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</si>
  <si>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</si>
  <si>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</si>
  <si>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</si>
  <si>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</si>
  <si>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</si>
  <si>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</si>
  <si>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</si>
  <si>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</si>
  <si>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</si>
  <si>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</si>
  <si>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</si>
  <si>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</si>
  <si>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</si>
  <si>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</si>
  <si>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</si>
  <si>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</si>
  <si>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</si>
  <si>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</si>
  <si>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</si>
  <si>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</si>
  <si>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</si>
  <si>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</si>
  <si>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</si>
  <si>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</si>
  <si>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</si>
  <si>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</si>
  <si>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</si>
  <si>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</si>
  <si>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</si>
  <si>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</si>
  <si>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</si>
  <si>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</si>
  <si>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</si>
  <si>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</si>
  <si>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</si>
  <si>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</si>
  <si>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</si>
  <si>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</si>
  <si>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</si>
  <si>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</si>
  <si>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</si>
  <si>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</si>
  <si>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</si>
  <si>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</si>
  <si>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</si>
  <si>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</si>
  <si>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</si>
  <si>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</si>
  <si>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</si>
  <si>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</si>
  <si>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</si>
  <si>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</si>
  <si>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</si>
  <si>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</si>
  <si>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</si>
  <si>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</si>
  <si>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</si>
  <si>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</si>
  <si>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</si>
  <si>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</si>
  <si>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</si>
  <si>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</si>
  <si>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</si>
  <si>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</si>
  <si>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</si>
  <si>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</si>
  <si>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</si>
  <si>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</si>
  <si>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</si>
  <si>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</si>
  <si>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</si>
  <si>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</si>
  <si>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</si>
  <si>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</si>
  <si>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</si>
  <si>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</si>
  <si>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</si>
  <si>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</si>
  <si>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</si>
  <si>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</si>
  <si>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</si>
  <si>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</si>
  <si>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</si>
  <si>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</si>
  <si>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</si>
  <si>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</si>
  <si>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</si>
  <si>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</si>
  <si>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</si>
  <si>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</si>
  <si>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</si>
  <si>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</si>
  <si>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</si>
  <si>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</si>
  <si>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</si>
  <si>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</si>
  <si>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</si>
  <si>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</si>
  <si>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</si>
  <si>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</si>
  <si>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</si>
  <si>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</si>
  <si>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</si>
  <si>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</si>
  <si>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</si>
  <si>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</si>
  <si>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</si>
  <si>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</si>
  <si>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</si>
  <si>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</si>
  <si>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</si>
  <si>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</si>
  <si>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</si>
  <si>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</si>
  <si>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</si>
  <si>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</si>
  <si>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</si>
  <si>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</si>
  <si>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</si>
  <si>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</si>
  <si>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</si>
  <si>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</si>
  <si>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</si>
  <si>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</si>
  <si>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</si>
  <si>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</si>
  <si>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</si>
  <si>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</si>
  <si>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</si>
  <si>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</si>
  <si>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</si>
  <si>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</si>
  <si>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</si>
  <si>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</si>
  <si>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</si>
  <si>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</si>
  <si>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</si>
  <si>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</si>
  <si>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</si>
  <si>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</si>
  <si>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</si>
  <si>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</si>
  <si>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</si>
  <si>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</si>
  <si>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</si>
  <si>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</si>
  <si>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</si>
  <si>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</si>
  <si>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</si>
  <si>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</si>
  <si>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</si>
  <si>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</si>
  <si>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</si>
  <si>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</si>
  <si>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</si>
  <si>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</si>
  <si>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</si>
  <si>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</si>
  <si>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</si>
  <si>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</si>
  <si>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</si>
  <si>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</si>
  <si>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</si>
  <si>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</si>
  <si>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</si>
  <si>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</si>
  <si>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</si>
  <si>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</si>
  <si>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</si>
  <si>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</si>
  <si>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</si>
  <si>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</si>
  <si>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</si>
  <si>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</si>
  <si>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</si>
  <si>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</si>
  <si>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</si>
  <si>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</si>
  <si>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</si>
  <si>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</si>
  <si>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</si>
  <si>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</si>
  <si>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</si>
  <si>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</si>
  <si>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</si>
  <si>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</si>
  <si>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</si>
  <si>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</si>
  <si>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</si>
  <si>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</si>
  <si>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</si>
  <si>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</si>
  <si>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</si>
  <si>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</si>
  <si>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</si>
  <si>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</si>
  <si>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</si>
  <si>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</si>
  <si>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</si>
  <si>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</si>
  <si>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</si>
  <si>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</si>
  <si>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</si>
  <si>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</si>
  <si>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</si>
  <si>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</si>
  <si>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</si>
  <si>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</si>
  <si>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</si>
  <si>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</si>
  <si>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</si>
  <si>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</si>
  <si>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</si>
  <si>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</si>
  <si>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</si>
  <si>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</si>
  <si>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</si>
  <si>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</si>
  <si>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</si>
  <si>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</si>
  <si>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</si>
  <si>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</si>
  <si>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</si>
  <si>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</si>
  <si>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</si>
  <si>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</si>
  <si>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</si>
  <si>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</si>
  <si>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</si>
  <si>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</si>
  <si>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</si>
  <si>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</si>
  <si>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</si>
  <si>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</si>
  <si>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</si>
  <si>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</si>
  <si>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</si>
  <si>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</si>
  <si>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</si>
  <si>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</si>
  <si>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</si>
  <si>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</si>
  <si>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</si>
  <si>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</si>
  <si>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</si>
  <si>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</si>
  <si>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</si>
  <si>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</si>
  <si>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</si>
  <si>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</si>
  <si>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</si>
  <si>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</si>
  <si>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</si>
  <si>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</si>
  <si>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</si>
  <si>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</si>
  <si>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</si>
  <si>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</si>
  <si>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</si>
  <si>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</si>
  <si>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</si>
  <si>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</si>
  <si>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</si>
  <si>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</si>
  <si>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</si>
  <si>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</si>
  <si>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</si>
  <si>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</si>
  <si>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</si>
  <si>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</si>
  <si>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</si>
  <si>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</si>
  <si>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</si>
  <si>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</si>
  <si>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</si>
  <si>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</si>
  <si>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</si>
  <si>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</si>
  <si>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</si>
  <si>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</si>
  <si>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</si>
  <si>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</si>
  <si>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</si>
  <si>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</si>
  <si>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</si>
  <si>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</si>
  <si>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</si>
  <si>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</si>
  <si>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</si>
  <si>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</si>
  <si>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</si>
  <si>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</si>
  <si>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</si>
  <si>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</si>
  <si>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</si>
  <si>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</si>
  <si>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</si>
  <si>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</si>
  <si>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</si>
  <si>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</si>
  <si>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</si>
  <si>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</si>
  <si>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</si>
  <si>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</si>
  <si>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</si>
  <si>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</si>
  <si>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</si>
  <si>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</si>
  <si>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</si>
  <si>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</si>
  <si>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</si>
  <si>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</si>
  <si>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</si>
  <si>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</si>
  <si>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</si>
  <si>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</si>
  <si>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</si>
  <si>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</si>
  <si>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</si>
  <si>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</si>
  <si>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</si>
  <si>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</si>
  <si>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</si>
  <si>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</si>
  <si>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</si>
  <si>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</si>
  <si>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</si>
  <si>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</si>
  <si>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</si>
  <si>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</si>
  <si>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</si>
  <si>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</si>
  <si>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</si>
  <si>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</si>
  <si>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</si>
  <si>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</si>
  <si>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</si>
  <si>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</si>
  <si>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</si>
  <si>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</si>
  <si>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</si>
  <si>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</si>
  <si>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</si>
  <si>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</si>
  <si>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</si>
  <si>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</si>
  <si>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</si>
  <si>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</si>
  <si>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</si>
  <si>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</si>
  <si>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</si>
  <si>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</si>
  <si>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</si>
  <si>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</si>
  <si>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</si>
  <si>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</si>
  <si>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</si>
  <si>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</si>
  <si>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</si>
  <si>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</si>
  <si>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</si>
  <si>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</si>
  <si>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</si>
  <si>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</si>
  <si>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</si>
  <si>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</si>
  <si>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</si>
  <si>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</si>
  <si>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</si>
  <si>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</si>
  <si>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</si>
  <si>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</si>
  <si>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</si>
  <si>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</si>
  <si>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</si>
  <si>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</si>
  <si>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</si>
  <si>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</si>
  <si>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</si>
  <si>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</si>
  <si>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</si>
  <si>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</si>
  <si>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</si>
  <si>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</si>
  <si>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</si>
  <si>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</si>
  <si>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</si>
  <si>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</si>
  <si>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</si>
  <si>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</si>
  <si>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</si>
  <si>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</si>
  <si>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</si>
  <si>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</si>
  <si>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</si>
  <si>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</si>
  <si>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</si>
  <si>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</si>
  <si>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</si>
  <si>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</si>
  <si>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</si>
  <si>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</si>
  <si>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</si>
  <si>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</si>
  <si>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</si>
  <si>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</si>
  <si>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</si>
  <si>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</si>
  <si>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</si>
  <si>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</si>
  <si>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</si>
  <si>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</si>
  <si>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</si>
  <si>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</si>
  <si>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</si>
  <si>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</si>
  <si>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</si>
  <si>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</si>
  <si>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</si>
  <si>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</si>
  <si>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</si>
  <si>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</si>
  <si>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</si>
  <si>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</si>
  <si>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</si>
  <si>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</si>
  <si>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</si>
  <si>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</si>
  <si>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</si>
  <si>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</si>
  <si>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</si>
  <si>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</si>
  <si>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</si>
  <si>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</si>
  <si>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</si>
  <si>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</si>
  <si>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</si>
  <si>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</si>
  <si>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</si>
  <si>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</si>
  <si>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</si>
  <si>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</si>
  <si>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</si>
  <si>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</si>
  <si>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</si>
  <si>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</si>
  <si>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</si>
  <si>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</si>
  <si>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</si>
  <si>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</si>
  <si>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</si>
  <si>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</si>
  <si>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</si>
  <si>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</si>
  <si>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</si>
  <si>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</si>
  <si>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</si>
  <si>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</si>
  <si>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</si>
  <si>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</si>
  <si>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</si>
  <si>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</si>
  <si>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</si>
  <si>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</si>
  <si>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</si>
  <si>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</si>
  <si>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</si>
  <si>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</si>
  <si>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</si>
  <si>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</si>
  <si>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</si>
  <si>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</si>
  <si>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</si>
  <si>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</si>
  <si>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</si>
  <si>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</si>
  <si>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</si>
  <si>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</si>
  <si>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</si>
  <si>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</si>
  <si>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</si>
  <si>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</si>
  <si>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</si>
  <si>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</si>
  <si>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</si>
  <si>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</si>
  <si>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</si>
  <si>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</si>
  <si>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</si>
  <si>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</si>
  <si>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</si>
  <si>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</si>
  <si>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</si>
  <si>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</si>
  <si>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</si>
  <si>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</si>
  <si>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</si>
  <si>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</si>
  <si>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</si>
  <si>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</si>
  <si>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</si>
  <si>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</si>
  <si>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</si>
  <si>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</si>
  <si>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</si>
  <si>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</si>
  <si>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</si>
  <si>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</si>
  <si>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</si>
  <si>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</si>
  <si>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</si>
  <si>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</si>
  <si>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</si>
  <si>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</si>
  <si>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</si>
  <si>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</si>
  <si>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</si>
  <si>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</si>
  <si>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</si>
  <si>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</si>
  <si>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</si>
  <si>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</si>
  <si>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</si>
  <si>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</si>
  <si>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</si>
  <si>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</si>
  <si>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</si>
  <si>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</si>
  <si>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</si>
  <si>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</si>
  <si>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</si>
  <si>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</si>
  <si>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</si>
  <si>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</si>
  <si>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</si>
  <si>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</si>
  <si>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</si>
  <si>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</si>
  <si>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</si>
  <si>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</si>
  <si>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</si>
  <si>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</si>
  <si>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</si>
  <si>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</si>
  <si>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</si>
  <si>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</si>
  <si>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</si>
  <si>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</si>
  <si>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</si>
  <si>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</si>
  <si>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</si>
  <si>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</si>
  <si>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</si>
  <si>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</si>
  <si>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</si>
  <si>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</si>
  <si>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</si>
  <si>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</si>
  <si>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</si>
  <si>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</si>
  <si>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</si>
  <si>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</si>
  <si>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</si>
  <si>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</si>
  <si>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</si>
  <si>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</si>
  <si>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</si>
  <si>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</si>
  <si>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</si>
  <si>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</si>
  <si>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</si>
  <si>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</si>
  <si>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</si>
  <si>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</si>
  <si>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</si>
  <si>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</si>
  <si>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</si>
  <si>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</si>
  <si>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</si>
  <si>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</si>
  <si>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</si>
  <si>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</si>
  <si>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</si>
  <si>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</si>
  <si>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</si>
  <si>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</si>
  <si>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</si>
  <si>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</si>
  <si>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</si>
  <si>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</si>
  <si>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</si>
  <si>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</si>
  <si>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</si>
  <si>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</si>
  <si>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</si>
  <si>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</si>
  <si>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</si>
  <si>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</si>
  <si>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</si>
  <si>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</si>
  <si>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</si>
  <si>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</si>
  <si>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</si>
  <si>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</si>
  <si>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</si>
  <si>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</si>
  <si>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</si>
  <si>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</si>
  <si>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</si>
  <si>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</si>
  <si>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</si>
  <si>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</si>
  <si>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</si>
  <si>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</si>
  <si>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</si>
  <si>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</si>
  <si>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</si>
  <si>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</si>
  <si>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</si>
  <si>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</si>
  <si>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</si>
  <si>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</si>
  <si>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</si>
  <si>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</si>
  <si>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</si>
  <si>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</si>
  <si>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</si>
  <si>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</si>
  <si>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</si>
  <si>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</si>
  <si>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</si>
  <si>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</si>
  <si>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</si>
  <si>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</si>
  <si>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</si>
  <si>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</si>
  <si>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</si>
  <si>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</si>
  <si>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</si>
  <si>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</si>
  <si>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</si>
  <si>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</si>
  <si>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</si>
  <si>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</si>
  <si>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</si>
  <si>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</si>
  <si>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</si>
  <si>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</si>
  <si>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</si>
  <si>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</si>
  <si>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</si>
  <si>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</si>
  <si>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</si>
  <si>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</si>
  <si>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</si>
  <si>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</si>
  <si>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</si>
  <si>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</si>
  <si>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</si>
  <si>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</si>
  <si>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</si>
  <si>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</si>
  <si>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</si>
  <si>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</si>
  <si>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</si>
  <si>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</si>
  <si>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</si>
  <si>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</si>
  <si>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</si>
  <si>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</si>
  <si>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</si>
  <si>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</si>
  <si>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</si>
  <si>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</si>
  <si>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</si>
  <si>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</si>
  <si>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</si>
  <si>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</si>
  <si>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</si>
  <si>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</si>
  <si>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</si>
  <si>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</si>
  <si>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</si>
  <si>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</si>
  <si>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</si>
  <si>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</si>
  <si>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</si>
  <si>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</si>
  <si>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</si>
  <si>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</si>
  <si>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</si>
  <si>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</si>
  <si>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</si>
  <si>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</si>
  <si>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</si>
  <si>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</si>
  <si>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</si>
  <si>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</si>
  <si>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</si>
  <si>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</si>
  <si>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</si>
  <si>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</si>
  <si>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</si>
  <si>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</si>
  <si>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</si>
  <si>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</si>
  <si>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</si>
  <si>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</si>
  <si>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</si>
  <si>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</si>
  <si>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</si>
  <si>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</si>
  <si>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</si>
  <si>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</si>
  <si>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</si>
  <si>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</si>
  <si>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</si>
  <si>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</si>
  <si>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</si>
  <si>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</si>
  <si>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</si>
  <si>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</si>
  <si>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</si>
  <si>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</si>
  <si>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</si>
  <si>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</si>
  <si>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</si>
  <si>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</si>
  <si>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</si>
  <si>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</si>
  <si>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</si>
  <si>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</si>
  <si>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</si>
  <si>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</si>
  <si>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</si>
  <si>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</si>
  <si>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</si>
  <si>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</si>
  <si>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</si>
  <si>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</si>
  <si>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</si>
  <si>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</si>
  <si>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</si>
  <si>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</si>
  <si>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</si>
  <si>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</si>
  <si>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</si>
  <si>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</si>
  <si>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</si>
  <si>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</si>
  <si>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</si>
  <si>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</si>
  <si>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</si>
  <si>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</si>
  <si>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</si>
  <si>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</si>
  <si>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</si>
  <si>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</si>
  <si>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</si>
  <si>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</si>
  <si>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</si>
  <si>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</si>
  <si>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</si>
  <si>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</si>
  <si>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</si>
  <si>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</si>
  <si>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</si>
  <si>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</si>
  <si>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</si>
  <si>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</si>
  <si>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</si>
  <si>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</si>
  <si>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</si>
  <si>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</si>
  <si>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</si>
  <si>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</si>
  <si>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</si>
  <si>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</si>
  <si>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</si>
  <si>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</si>
  <si>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</si>
  <si>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</si>
  <si>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</si>
  <si>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</si>
  <si>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</si>
  <si>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</si>
  <si>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</si>
  <si>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</si>
  <si>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</si>
  <si>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</si>
  <si>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</si>
  <si>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</si>
  <si>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</si>
  <si>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</si>
  <si>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</si>
  <si>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</si>
  <si>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</si>
  <si>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</si>
  <si>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</si>
  <si>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</si>
  <si>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</si>
  <si>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</si>
  <si>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</si>
  <si>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</si>
  <si>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</si>
  <si>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</si>
  <si>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</si>
  <si>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</si>
  <si>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</si>
  <si>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</si>
  <si>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</si>
  <si>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</si>
  <si>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</si>
  <si>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</si>
  <si>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</si>
  <si>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</si>
  <si>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</si>
  <si>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</si>
  <si>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</si>
  <si>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</si>
  <si>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</si>
  <si>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</si>
  <si>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</si>
  <si>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</si>
  <si>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</si>
  <si>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</si>
  <si>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</si>
  <si>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</si>
  <si>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</si>
  <si>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</si>
  <si>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</si>
  <si>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</si>
  <si>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</si>
  <si>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</si>
  <si>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</si>
  <si>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</si>
  <si>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</si>
  <si>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</si>
  <si>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</si>
  <si>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</si>
  <si>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</si>
  <si>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</si>
  <si>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</si>
  <si>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</si>
  <si>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</si>
  <si>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</si>
  <si>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</si>
  <si>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</si>
  <si>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</si>
  <si>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</si>
  <si>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</si>
  <si>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</si>
  <si>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</si>
  <si>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</si>
  <si>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</si>
  <si>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</si>
  <si>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</si>
  <si>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</si>
  <si>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</si>
  <si>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</si>
  <si>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</si>
  <si>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</si>
  <si>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</si>
  <si>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</si>
  <si>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</si>
  <si>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</si>
  <si>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</si>
  <si>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</si>
  <si>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</si>
  <si>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</si>
  <si>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</si>
  <si>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</si>
  <si>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</si>
  <si>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</si>
  <si>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</si>
  <si>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</si>
  <si>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</si>
  <si>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</si>
  <si>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</si>
  <si>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</si>
  <si>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</si>
  <si>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</si>
  <si>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</si>
  <si>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</si>
  <si>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</si>
  <si>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</si>
  <si>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</si>
  <si>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</si>
  <si>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</si>
  <si>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</si>
  <si>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</si>
  <si>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</si>
  <si>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</si>
  <si>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</si>
  <si>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</si>
  <si>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</si>
  <si>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</si>
  <si>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</si>
  <si>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</si>
  <si>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</si>
  <si>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</si>
  <si>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</si>
  <si>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</si>
  <si>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</si>
  <si>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</si>
  <si>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</si>
  <si>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</si>
  <si>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</si>
  <si>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</si>
  <si>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</si>
  <si>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</si>
  <si>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</si>
  <si>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</si>
  <si>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</si>
  <si>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</si>
  <si>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</si>
  <si>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</si>
  <si>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</si>
  <si>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</si>
  <si>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</si>
  <si>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</si>
  <si>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</si>
  <si>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</si>
  <si>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</si>
  <si>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</si>
  <si>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</si>
  <si>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</si>
  <si>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</si>
  <si>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</si>
  <si>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</si>
  <si>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</si>
  <si>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</si>
  <si>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</si>
  <si>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</si>
  <si>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</si>
  <si>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</si>
  <si>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</si>
  <si>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</si>
  <si>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</si>
  <si>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</si>
  <si>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</si>
  <si>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</si>
  <si>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</si>
  <si>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</si>
  <si>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</si>
  <si>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</si>
  <si>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</si>
  <si>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</si>
  <si>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</si>
  <si>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</si>
  <si>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</si>
  <si>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</si>
  <si>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</si>
  <si>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</si>
  <si>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</si>
  <si>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</si>
  <si>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</si>
  <si>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</si>
  <si>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</si>
  <si>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</si>
  <si>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</si>
  <si>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</si>
  <si>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</si>
  <si>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</si>
  <si>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</si>
  <si>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</si>
  <si>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</si>
  <si>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</si>
  <si>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</si>
  <si>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</si>
  <si>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</si>
  <si>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</si>
  <si>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</si>
  <si>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</si>
  <si>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</si>
  <si>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</si>
  <si>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</si>
  <si>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</si>
  <si>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</si>
  <si>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</si>
  <si>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</si>
  <si>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</si>
  <si>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</si>
  <si>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</si>
  <si>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</si>
  <si>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</si>
  <si>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</si>
  <si>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</si>
  <si>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</si>
  <si>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</si>
  <si>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</si>
  <si>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</si>
  <si>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</si>
  <si>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</si>
  <si>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</si>
  <si>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</si>
  <si>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</si>
  <si>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</si>
  <si>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</si>
  <si>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</si>
  <si>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</si>
  <si>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</si>
  <si>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</si>
  <si>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</si>
  <si>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</si>
  <si>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</si>
  <si>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</si>
  <si>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</si>
  <si>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</si>
  <si>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</si>
  <si>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</si>
  <si>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</si>
  <si>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</si>
  <si>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</si>
  <si>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</si>
  <si>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</si>
  <si>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</si>
  <si>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</si>
  <si>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</si>
  <si>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</si>
  <si>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</si>
  <si>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</si>
  <si>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</si>
  <si>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</si>
  <si>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</si>
  <si>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</si>
  <si>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</si>
  <si>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</si>
  <si>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</si>
  <si>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</si>
  <si>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</si>
  <si>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</si>
  <si>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</si>
  <si>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</si>
  <si>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</si>
  <si>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</si>
  <si>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</si>
  <si>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</si>
  <si>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</si>
  <si>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</si>
  <si>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</si>
  <si>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</si>
  <si>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</si>
  <si>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</si>
  <si>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</si>
  <si>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</si>
  <si>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</si>
  <si>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</si>
  <si>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</si>
  <si>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</si>
  <si>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</si>
  <si>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</si>
  <si>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</si>
  <si>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</si>
  <si>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</si>
  <si>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</si>
  <si>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</si>
  <si>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</si>
  <si>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</si>
  <si>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</si>
  <si>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</si>
  <si>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</si>
  <si>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</si>
  <si>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</si>
  <si>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</si>
  <si>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</si>
  <si>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</si>
  <si>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</si>
  <si>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</si>
  <si>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</si>
  <si>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</si>
  <si>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</si>
  <si>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</si>
  <si>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</si>
  <si>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</si>
  <si>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</si>
  <si>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</si>
  <si>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</si>
  <si>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</si>
  <si>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</si>
  <si>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</si>
  <si>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</si>
  <si>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</si>
  <si>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</si>
  <si>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</si>
  <si>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</si>
  <si>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</si>
  <si>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</si>
  <si>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</si>
  <si>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</si>
  <si>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</si>
  <si>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</si>
  <si>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</si>
  <si>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</si>
  <si>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</si>
  <si>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</si>
  <si>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</si>
  <si>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</si>
  <si>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</si>
  <si>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</si>
  <si>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</si>
  <si>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</si>
  <si>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</si>
  <si>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</si>
  <si>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</si>
  <si>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</si>
  <si>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</si>
  <si>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</si>
  <si>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</si>
  <si>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</si>
  <si>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</si>
  <si>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</si>
  <si>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</si>
  <si>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</si>
  <si>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</si>
  <si>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</si>
  <si>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</si>
  <si>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</si>
  <si>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</si>
  <si>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</si>
  <si>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</si>
  <si>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</si>
  <si>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</si>
  <si>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</si>
  <si>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</si>
  <si>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</si>
  <si>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</si>
  <si>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</si>
  <si>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</si>
  <si>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</si>
  <si>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</si>
  <si>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</si>
  <si>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</si>
  <si>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</si>
  <si>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</si>
  <si>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</si>
  <si>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</si>
  <si>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</si>
  <si>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</si>
  <si>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</si>
  <si>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</si>
  <si>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</si>
  <si>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</si>
  <si>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</si>
  <si>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</si>
  <si>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</si>
  <si>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</si>
  <si>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</si>
  <si>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</si>
  <si>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</si>
  <si>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</si>
  <si>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</si>
  <si>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</si>
  <si>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</si>
  <si>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</si>
  <si>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</si>
  <si>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</si>
  <si>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</si>
  <si>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</si>
  <si>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</si>
  <si>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</si>
  <si>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</si>
  <si>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</si>
  <si>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</si>
  <si>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</si>
  <si>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</si>
  <si>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</si>
  <si>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</si>
  <si>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</si>
  <si>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</si>
  <si>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</si>
  <si>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</si>
  <si>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</si>
  <si>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</si>
  <si>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</si>
  <si>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</si>
  <si>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</si>
  <si>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</si>
  <si>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</si>
  <si>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</si>
  <si>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</si>
  <si>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</si>
  <si>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</si>
  <si>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</si>
  <si>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</si>
  <si>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</si>
  <si>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</si>
  <si>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</si>
  <si>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</si>
  <si>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</si>
  <si>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</si>
  <si>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</si>
  <si>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</si>
  <si>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</si>
  <si>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</si>
  <si>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</si>
  <si>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</si>
  <si>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</si>
  <si>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</si>
  <si>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</si>
  <si>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</si>
  <si>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</si>
  <si>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</si>
  <si>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</si>
  <si>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</si>
  <si>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</si>
  <si>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</si>
  <si>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</si>
  <si>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</si>
  <si>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</si>
  <si>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</si>
  <si>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</si>
  <si>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</si>
  <si>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</si>
  <si>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</si>
  <si>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</si>
  <si>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</si>
  <si>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</si>
  <si>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</si>
  <si>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</si>
  <si>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</si>
  <si>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</si>
  <si>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</si>
  <si>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</si>
  <si>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</si>
  <si>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</si>
  <si>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</si>
  <si>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</si>
  <si>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</si>
  <si>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</si>
  <si>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</si>
  <si>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</si>
  <si>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</si>
  <si>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</si>
  <si>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</si>
  <si>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</si>
  <si>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</si>
  <si>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</si>
  <si>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</si>
  <si>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</si>
  <si>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</si>
  <si>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</si>
  <si>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</si>
  <si>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</si>
  <si>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</si>
  <si>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</si>
  <si>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</si>
  <si>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</si>
  <si>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</si>
  <si>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</si>
  <si>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</si>
  <si>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</si>
  <si>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</si>
  <si>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</si>
  <si>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</si>
  <si>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</si>
  <si>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</si>
  <si>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</si>
  <si>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</si>
  <si>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</si>
  <si>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</si>
  <si>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</si>
  <si>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</si>
  <si>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</si>
  <si>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</si>
  <si>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</si>
  <si>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</si>
  <si>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</si>
  <si>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</si>
  <si>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</si>
  <si>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</si>
  <si>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</si>
  <si>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</si>
  <si>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</si>
  <si>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</si>
  <si>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</si>
  <si>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</si>
  <si>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</si>
  <si>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</si>
  <si>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</si>
  <si>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</si>
  <si>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</si>
  <si>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</si>
  <si>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</si>
  <si>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</si>
  <si>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</si>
  <si>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</si>
  <si>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</si>
  <si>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</si>
  <si>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</si>
  <si>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</si>
  <si>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</si>
  <si>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</si>
  <si>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</si>
  <si>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</si>
  <si>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</si>
  <si>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</si>
  <si>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</si>
  <si>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</si>
  <si>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</si>
  <si>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</si>
  <si>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</si>
  <si>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</si>
  <si>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</si>
  <si>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</si>
  <si>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</si>
  <si>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</si>
  <si>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</si>
  <si>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</si>
  <si>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</si>
  <si>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</si>
  <si>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</si>
  <si>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</si>
  <si>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</si>
  <si>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</si>
  <si>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</si>
  <si>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</si>
  <si>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</si>
  <si>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</si>
  <si>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</si>
  <si>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</si>
  <si>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</si>
  <si>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</si>
  <si>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</si>
  <si>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</si>
  <si>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</si>
  <si>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</si>
  <si>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</si>
  <si>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</si>
  <si>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</si>
  <si>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</si>
  <si>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</si>
  <si>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</si>
  <si>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</si>
  <si>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</si>
  <si>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</si>
  <si>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</si>
  <si>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</si>
  <si>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</si>
  <si>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</si>
  <si>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</si>
  <si>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</si>
  <si>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</si>
  <si>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</si>
  <si>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</si>
  <si>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</si>
  <si>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</si>
  <si>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</si>
  <si>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</si>
  <si>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</si>
  <si>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</si>
  <si>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</si>
  <si>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</si>
  <si>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</si>
  <si>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</si>
  <si>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</si>
  <si>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</si>
  <si>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</si>
  <si>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</si>
  <si>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</si>
  <si>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</si>
  <si>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</si>
  <si>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</si>
  <si>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</si>
  <si>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</si>
  <si>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</si>
  <si>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</si>
  <si>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</si>
  <si>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</si>
  <si>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</si>
  <si>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</si>
  <si>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</si>
  <si>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</si>
  <si>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</si>
  <si>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</si>
  <si>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</si>
  <si>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</si>
  <si>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</si>
  <si>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</si>
  <si>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</si>
  <si>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</si>
  <si>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</si>
  <si>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</si>
  <si>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</si>
  <si>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</si>
  <si>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</si>
  <si>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</si>
  <si>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</si>
  <si>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</si>
  <si>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</si>
  <si>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</si>
  <si>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</si>
  <si>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</si>
  <si>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</si>
  <si>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</si>
  <si>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</si>
  <si>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</si>
  <si>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</si>
  <si>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</si>
  <si>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</si>
  <si>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</si>
  <si>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</si>
  <si>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</si>
  <si>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</si>
  <si>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</si>
  <si>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</si>
  <si>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</si>
  <si>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</si>
  <si>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</si>
  <si>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</si>
  <si>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</si>
  <si>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</si>
  <si>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</si>
  <si>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</si>
  <si>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</si>
  <si>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</si>
  <si>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</si>
  <si>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</si>
  <si>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</si>
  <si>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</si>
  <si>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</si>
  <si>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</si>
  <si>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</si>
  <si>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</si>
  <si>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</si>
  <si>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</si>
  <si>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</si>
  <si>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</si>
  <si>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</si>
  <si>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</si>
  <si>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</si>
  <si>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</si>
  <si>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</si>
  <si>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</si>
  <si>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</si>
  <si>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</si>
  <si>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</si>
  <si>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</si>
  <si>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</si>
  <si>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</si>
  <si>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</si>
  <si>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</si>
  <si>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</si>
  <si>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</si>
  <si>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</si>
  <si>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</si>
  <si>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</si>
  <si>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</si>
  <si>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</si>
  <si>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</si>
  <si>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</si>
  <si>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</si>
  <si>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</si>
  <si>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</si>
  <si>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</si>
  <si>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</si>
  <si>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</si>
  <si>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</si>
  <si>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</si>
  <si>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</si>
  <si>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</si>
  <si>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</si>
  <si>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</si>
  <si>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</si>
  <si>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</si>
  <si>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</si>
  <si>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</si>
  <si>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</si>
  <si>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</si>
  <si>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</si>
  <si>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</si>
  <si>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</si>
  <si>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</si>
  <si>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</si>
  <si>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</si>
  <si>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</si>
  <si>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</si>
  <si>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</si>
  <si>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</si>
  <si>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</si>
  <si>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</si>
  <si>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</si>
  <si>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</si>
  <si>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</si>
  <si>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</si>
  <si>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</si>
  <si>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</si>
  <si>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</si>
  <si>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</si>
  <si>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</si>
  <si>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</si>
  <si>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</si>
  <si>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</si>
  <si>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</si>
  <si>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</si>
  <si>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</si>
  <si>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</si>
  <si>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</si>
  <si>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</si>
  <si>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</si>
  <si>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</si>
  <si>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</si>
  <si>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</si>
  <si>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</si>
  <si>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</si>
  <si>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</si>
  <si>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</si>
  <si>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</si>
  <si>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</si>
  <si>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</si>
  <si>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</si>
  <si>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</si>
  <si>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</si>
  <si>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</si>
  <si>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</si>
  <si>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</si>
  <si>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</si>
  <si>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</si>
  <si>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</si>
  <si>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</si>
  <si>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</si>
  <si>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</si>
  <si>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</si>
  <si>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</si>
  <si>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</si>
  <si>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</si>
  <si>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</si>
  <si>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</si>
  <si>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</si>
  <si>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</si>
  <si>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</si>
  <si>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</si>
  <si>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</si>
  <si>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</si>
  <si>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</si>
  <si>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</si>
  <si>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</si>
  <si>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</si>
  <si>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</si>
  <si>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</si>
  <si>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</si>
  <si>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</si>
  <si>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</si>
  <si>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</si>
  <si>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</si>
  <si>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</si>
  <si>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</si>
  <si>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</si>
  <si>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</si>
  <si>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</si>
  <si>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</si>
  <si>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</si>
  <si>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</si>
  <si>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</si>
  <si>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</si>
  <si>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</si>
  <si>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</si>
  <si>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</si>
  <si>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</si>
  <si>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</si>
  <si>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</si>
  <si>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</si>
  <si>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</si>
  <si>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</si>
  <si>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</si>
  <si>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</si>
  <si>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</si>
  <si>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</si>
  <si>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</si>
  <si>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</si>
  <si>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</si>
  <si>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</si>
  <si>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</si>
  <si>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</si>
  <si>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</si>
  <si>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</si>
  <si>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</si>
  <si>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</si>
  <si>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</si>
  <si>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</si>
  <si>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</si>
  <si>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</si>
  <si>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</si>
  <si>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</si>
  <si>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</si>
  <si>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</si>
  <si>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</si>
  <si>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</si>
  <si>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</si>
  <si>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</si>
  <si>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</si>
  <si>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</si>
  <si>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</si>
  <si>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</si>
  <si>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</si>
  <si>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</si>
  <si>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</si>
  <si>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</si>
  <si>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</si>
  <si>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</si>
  <si>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</si>
  <si>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</si>
  <si>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</si>
  <si>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</si>
  <si>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</si>
  <si>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</si>
  <si>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</si>
  <si>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</si>
  <si>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</si>
  <si>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</si>
  <si>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</si>
  <si>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</si>
  <si>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</si>
  <si>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</si>
  <si>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</si>
  <si>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</si>
  <si>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</si>
  <si>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</si>
  <si>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</si>
  <si>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</si>
  <si>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</si>
  <si>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</si>
  <si>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</si>
  <si>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</si>
  <si>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</si>
  <si>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</si>
  <si>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</si>
  <si>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</si>
  <si>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</si>
  <si>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</si>
  <si>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</si>
  <si>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</si>
  <si>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</si>
  <si>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</si>
  <si>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</si>
  <si>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</si>
  <si>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</si>
  <si>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</si>
  <si>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</si>
  <si>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</si>
  <si>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</si>
  <si>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</si>
  <si>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</si>
  <si>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</si>
  <si>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</si>
  <si>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</si>
  <si>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</si>
  <si>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</si>
  <si>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</si>
  <si>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</si>
  <si>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</si>
  <si>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</si>
  <si>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</si>
  <si>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</si>
  <si>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</si>
  <si>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</si>
  <si>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</si>
  <si>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</si>
  <si>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</si>
  <si>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</si>
  <si>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</si>
  <si>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</si>
  <si>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</si>
  <si>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</si>
  <si>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</si>
  <si>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</si>
  <si>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</si>
  <si>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</si>
  <si>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</si>
  <si>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</si>
  <si>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</si>
  <si>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</si>
  <si>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</si>
  <si>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</si>
  <si>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</si>
  <si>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</si>
  <si>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</si>
  <si>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</si>
  <si>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</si>
  <si>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</si>
  <si>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</si>
  <si>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</si>
  <si>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</si>
  <si>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</si>
  <si>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</si>
  <si>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</si>
  <si>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</si>
  <si>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</si>
  <si>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</si>
  <si>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</si>
  <si>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</si>
  <si>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</si>
  <si>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</si>
  <si>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</si>
  <si>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</si>
  <si>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</si>
  <si>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</si>
  <si>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</si>
  <si>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</si>
  <si>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</si>
  <si>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</si>
  <si>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</si>
  <si>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</si>
  <si>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</si>
  <si>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</si>
  <si>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</si>
  <si>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</si>
  <si>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</si>
  <si>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</si>
  <si>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</si>
  <si>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</si>
  <si>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</si>
  <si>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</si>
  <si>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</si>
  <si>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</si>
  <si>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</si>
  <si>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</si>
  <si>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</si>
  <si>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</si>
  <si>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</si>
  <si>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</si>
  <si>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</si>
  <si>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</si>
  <si>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</si>
  <si>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</si>
  <si>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</si>
  <si>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</si>
  <si>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</si>
  <si>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</si>
  <si>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</si>
  <si>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</si>
  <si>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</si>
  <si>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</si>
  <si>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</si>
  <si>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</si>
  <si>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</si>
  <si>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</si>
  <si>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</si>
  <si>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</si>
  <si>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</si>
  <si>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</si>
  <si>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</si>
  <si>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</si>
  <si>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</si>
  <si>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</si>
  <si>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</si>
  <si>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</si>
  <si>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</si>
  <si>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</si>
  <si>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</si>
  <si>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</si>
  <si>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</si>
  <si>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</si>
  <si>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</si>
  <si>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</si>
  <si>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</si>
  <si>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</si>
  <si>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</si>
  <si>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</si>
  <si>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</si>
  <si>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</si>
  <si>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</si>
  <si>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</si>
  <si>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</si>
  <si>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</si>
  <si>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</si>
  <si>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</si>
  <si>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</si>
  <si>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</si>
  <si>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</si>
  <si>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</si>
  <si>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</si>
  <si>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</si>
  <si>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</si>
  <si>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</si>
  <si>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</si>
  <si>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</si>
  <si>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</si>
  <si>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</si>
  <si>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</si>
  <si>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</si>
  <si>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</si>
  <si>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</si>
  <si>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</si>
  <si>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</si>
  <si>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</si>
  <si>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</si>
  <si>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</si>
  <si>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</si>
  <si>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</si>
  <si>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</si>
  <si>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</si>
  <si>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</si>
  <si>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</si>
  <si>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</si>
  <si>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</si>
  <si>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</si>
  <si>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</si>
  <si>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</si>
  <si>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</si>
  <si>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</si>
  <si>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</si>
  <si>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</si>
  <si>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</si>
  <si>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</si>
  <si>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</si>
  <si>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</si>
  <si>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</si>
  <si>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</si>
  <si>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</si>
  <si>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</si>
  <si>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</si>
  <si>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</si>
  <si>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</si>
  <si>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</si>
  <si>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</si>
  <si>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</si>
  <si>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</si>
  <si>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</si>
  <si>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</si>
  <si>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</si>
  <si>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</si>
  <si>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</si>
  <si>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</si>
  <si>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</si>
  <si>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</si>
  <si>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</si>
  <si>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</si>
  <si>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</si>
  <si>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</si>
  <si>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</si>
  <si>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</si>
  <si>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</si>
  <si>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</si>
  <si>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</si>
  <si>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</si>
  <si>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</si>
  <si>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</si>
  <si>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</si>
  <si>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</si>
  <si>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</si>
  <si>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</si>
  <si>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</si>
  <si>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</si>
  <si>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</si>
  <si>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</si>
  <si>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</si>
  <si>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</si>
  <si>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</si>
  <si>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</si>
  <si>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</si>
  <si>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</si>
  <si>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</si>
  <si>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</si>
  <si>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</si>
  <si>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</si>
  <si>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</si>
  <si>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</si>
  <si>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</si>
  <si>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</si>
  <si>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</si>
  <si>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</si>
  <si>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</si>
  <si>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</si>
  <si>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</si>
  <si>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</si>
  <si>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</si>
  <si>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</si>
  <si>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</si>
  <si>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</si>
  <si>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</si>
  <si>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</si>
  <si>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</si>
  <si>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</si>
  <si>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</si>
  <si>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</si>
  <si>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</si>
  <si>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</si>
  <si>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</si>
  <si>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</si>
  <si>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</si>
  <si>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</si>
  <si>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</si>
  <si>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</si>
  <si>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</si>
  <si>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</si>
  <si>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</si>
  <si>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</si>
  <si>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</si>
  <si>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</si>
  <si>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</si>
  <si>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</si>
  <si>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</si>
  <si>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</si>
  <si>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</si>
  <si>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</si>
  <si>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</si>
  <si>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</si>
  <si>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</si>
  <si>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</si>
  <si>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</si>
  <si>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</si>
  <si>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</si>
  <si>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</si>
  <si>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</si>
  <si>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</si>
  <si>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</si>
  <si>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</si>
  <si>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</si>
  <si>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</si>
  <si>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</si>
  <si>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</si>
  <si>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</si>
  <si>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</si>
  <si>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</si>
  <si>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</si>
  <si>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</si>
  <si>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</si>
  <si>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</si>
  <si>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</si>
  <si>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</si>
  <si>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</si>
  <si>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</si>
  <si>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</si>
  <si>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</si>
  <si>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</si>
  <si>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</si>
  <si>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</si>
  <si>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</si>
  <si>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</si>
  <si>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</si>
  <si>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</si>
  <si>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</si>
  <si>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</si>
  <si>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</si>
  <si>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</si>
  <si>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</si>
  <si>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</si>
  <si>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</si>
  <si>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</si>
  <si>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</si>
  <si>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</si>
  <si>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</si>
  <si>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</si>
  <si>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</si>
  <si>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</si>
  <si>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</si>
  <si>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</si>
  <si>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</si>
  <si>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</si>
  <si>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</si>
  <si>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</si>
  <si>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</si>
  <si>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</si>
  <si>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</si>
  <si>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</si>
  <si>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</si>
  <si>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</si>
  <si>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</si>
  <si>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</si>
  <si>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</si>
  <si>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</si>
  <si>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</si>
  <si>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</si>
  <si>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</si>
  <si>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</si>
  <si>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</si>
  <si>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</si>
  <si>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</si>
  <si>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</si>
  <si>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</si>
  <si>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</si>
  <si>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</si>
  <si>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</si>
  <si>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</si>
  <si>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</si>
  <si>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</si>
  <si>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</si>
  <si>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</si>
  <si>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</si>
  <si>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</si>
  <si>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</si>
  <si>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</si>
  <si>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</si>
  <si>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</si>
  <si>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</si>
  <si>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</si>
  <si>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</si>
  <si>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</si>
  <si>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</si>
  <si>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</si>
  <si>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</si>
  <si>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</si>
  <si>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</si>
  <si>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</si>
  <si>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</si>
  <si>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</si>
  <si>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</si>
  <si>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</si>
  <si>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</si>
  <si>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</si>
  <si>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</si>
  <si>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</si>
  <si>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</si>
  <si>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</si>
  <si>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</si>
  <si>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</si>
  <si>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</si>
  <si>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</si>
  <si>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</si>
  <si>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</si>
  <si>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</si>
  <si>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</si>
  <si>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</si>
  <si>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</si>
  <si>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</si>
  <si>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</si>
  <si>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</si>
  <si>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</si>
  <si>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</si>
  <si>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</si>
  <si>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</si>
  <si>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</si>
  <si>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</si>
  <si>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</si>
  <si>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</si>
  <si>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</si>
  <si>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</si>
  <si>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</si>
  <si>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</si>
  <si>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</si>
  <si>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</si>
  <si>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</si>
  <si>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</si>
  <si>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</si>
  <si>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</si>
  <si>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</si>
  <si>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</si>
  <si>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</si>
  <si>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</si>
  <si>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</si>
  <si>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</si>
  <si>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</si>
  <si>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</si>
  <si>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</si>
  <si>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</si>
  <si>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</si>
  <si>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</si>
  <si>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</si>
  <si>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</si>
  <si>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</si>
  <si>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</si>
  <si>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</si>
  <si>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</si>
  <si>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</si>
  <si>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</si>
  <si>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</si>
  <si>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</si>
  <si>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</si>
  <si>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</si>
  <si>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</si>
  <si>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</si>
  <si>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</si>
  <si>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</si>
  <si>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</si>
  <si>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</si>
  <si>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</si>
  <si>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</si>
  <si>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</si>
  <si>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</si>
  <si>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</si>
  <si>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</si>
  <si>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</si>
  <si>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</si>
  <si>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</si>
  <si>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</si>
  <si>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</si>
  <si>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</si>
  <si>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</si>
  <si>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</si>
  <si>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</si>
  <si>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</si>
  <si>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</si>
  <si>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</si>
  <si>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</si>
  <si>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</si>
  <si>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</si>
  <si>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</si>
  <si>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</si>
  <si>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</si>
  <si>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</si>
  <si>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</si>
  <si>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</si>
  <si>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</si>
  <si>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</si>
  <si>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</si>
  <si>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</si>
  <si>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</si>
  <si>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</si>
  <si>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</si>
  <si>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</si>
  <si>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</si>
  <si>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</si>
  <si>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</si>
  <si>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</si>
  <si>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</si>
  <si>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</si>
  <si>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</si>
  <si>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</si>
  <si>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</si>
  <si>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</si>
  <si>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</si>
  <si>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</si>
  <si>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</si>
  <si>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</si>
  <si>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</si>
  <si>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</si>
  <si>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</si>
  <si>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</si>
  <si>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</si>
  <si>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</si>
  <si>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</si>
  <si>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</si>
  <si>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</si>
  <si>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</si>
  <si>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</si>
  <si>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</si>
  <si>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</si>
  <si>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</si>
  <si>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</si>
  <si>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</si>
  <si>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</si>
  <si>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</si>
  <si>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</si>
  <si>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</si>
  <si>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</si>
  <si>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</si>
  <si>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</si>
  <si>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</si>
  <si>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</si>
  <si>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</si>
  <si>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</si>
  <si>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</si>
  <si>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</si>
  <si>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</si>
  <si>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</si>
  <si>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</si>
  <si>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</si>
  <si>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</si>
  <si>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</si>
  <si>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</si>
  <si>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</si>
  <si>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</si>
  <si>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</si>
  <si>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</si>
  <si>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</si>
  <si>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</si>
  <si>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</si>
  <si>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</si>
  <si>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</si>
  <si>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</si>
  <si>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</si>
  <si>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</si>
  <si>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</si>
  <si>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</si>
  <si>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</si>
  <si>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</si>
  <si>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</si>
  <si>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</si>
  <si>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</si>
  <si>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</si>
  <si>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</si>
  <si>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</si>
  <si>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</si>
  <si>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</si>
  <si>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</si>
  <si>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</si>
  <si>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</si>
  <si>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</si>
  <si>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</si>
  <si>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</si>
  <si>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</si>
  <si>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</si>
  <si>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</si>
  <si>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</si>
  <si>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</si>
  <si>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</si>
  <si>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</si>
  <si>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</si>
  <si>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</si>
  <si>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</si>
  <si>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</si>
  <si>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</si>
  <si>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</si>
  <si>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</si>
  <si>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</si>
  <si>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</si>
  <si>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</si>
  <si>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</si>
  <si>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</si>
  <si>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</si>
  <si>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</si>
  <si>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</si>
  <si>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</si>
  <si>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</si>
  <si>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</si>
  <si>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</si>
  <si>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</si>
  <si>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</si>
  <si>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</si>
  <si>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</si>
  <si>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</si>
  <si>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</si>
  <si>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</si>
  <si>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</si>
  <si>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</si>
  <si>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</si>
  <si>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</si>
  <si>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</si>
  <si>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</si>
  <si>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</si>
  <si>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</si>
  <si>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</si>
  <si>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</si>
  <si>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</si>
  <si>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</si>
  <si>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</si>
  <si>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</si>
  <si>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</si>
  <si>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</si>
  <si>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</si>
  <si>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</si>
  <si>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</si>
  <si>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</si>
  <si>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</si>
  <si>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</si>
  <si>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</si>
  <si>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</si>
  <si>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</si>
  <si>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</si>
  <si>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</si>
  <si>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</si>
  <si>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</si>
  <si>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</si>
  <si>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</si>
  <si>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</si>
  <si>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</si>
  <si>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</si>
  <si>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</si>
  <si>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</si>
  <si>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</si>
  <si>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</si>
  <si>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</si>
  <si>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</si>
  <si>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</si>
  <si>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</si>
  <si>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</si>
  <si>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</si>
  <si>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</si>
  <si>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</si>
  <si>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</si>
  <si>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</si>
  <si>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</si>
  <si>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</si>
  <si>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</si>
  <si>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</si>
  <si>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</si>
  <si>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</si>
  <si>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</si>
  <si>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</si>
  <si>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</si>
  <si>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</si>
  <si>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</si>
  <si>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</si>
  <si>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</si>
  <si>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</si>
  <si>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</si>
  <si>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</si>
  <si>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</si>
  <si>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</si>
  <si>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</si>
  <si>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</si>
  <si>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</si>
  <si>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</si>
  <si>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</si>
  <si>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</si>
  <si>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</si>
  <si>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</si>
  <si>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</si>
  <si>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</si>
  <si>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</si>
  <si>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</si>
  <si>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</si>
  <si>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</si>
  <si>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</si>
  <si>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</si>
  <si>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</si>
  <si>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</si>
  <si>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</si>
  <si>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</si>
  <si>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</si>
  <si>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</si>
  <si>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</si>
  <si>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</si>
  <si>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</si>
  <si>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</si>
  <si>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</si>
  <si>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</si>
  <si>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</si>
  <si>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</si>
  <si>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</si>
  <si>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</si>
  <si>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</si>
  <si>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</si>
  <si>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</si>
  <si>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</si>
  <si>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</si>
  <si>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</si>
  <si>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</si>
  <si>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</si>
  <si>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</si>
  <si>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</si>
  <si>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</si>
  <si>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</si>
  <si>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</si>
  <si>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</si>
  <si>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</si>
  <si>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</si>
  <si>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</si>
  <si>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</si>
  <si>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</si>
  <si>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</si>
  <si>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</si>
  <si>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</si>
  <si>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</si>
  <si>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</si>
  <si>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</si>
  <si>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</si>
  <si>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</si>
  <si>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</si>
  <si>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</si>
  <si>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</si>
  <si>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</si>
  <si>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</si>
  <si>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</si>
  <si>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</si>
  <si>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</si>
  <si>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</si>
  <si>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</si>
  <si>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</si>
  <si>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</si>
  <si>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</si>
  <si>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</si>
  <si>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</si>
  <si>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</si>
  <si>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</si>
  <si>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</si>
  <si>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</si>
  <si>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</si>
  <si>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</si>
  <si>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</si>
  <si>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</si>
  <si>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</si>
  <si>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</si>
  <si>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</si>
  <si>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</si>
  <si>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</si>
  <si>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</si>
  <si>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</si>
  <si>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</si>
  <si>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</si>
  <si>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</si>
  <si>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</si>
  <si>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</si>
  <si>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</si>
  <si>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</si>
  <si>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</si>
  <si>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</si>
  <si>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</si>
  <si>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</si>
  <si>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</si>
  <si>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</si>
  <si>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</si>
  <si>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</si>
  <si>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</si>
  <si>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</si>
  <si>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</si>
  <si>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</si>
  <si>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</si>
  <si>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</si>
  <si>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</si>
  <si>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</si>
  <si>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</si>
  <si>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</si>
  <si>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</si>
  <si>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</si>
  <si>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</si>
  <si>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</si>
  <si>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</si>
  <si>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</si>
  <si>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</si>
  <si>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</si>
  <si>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</si>
  <si>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</si>
  <si>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</si>
  <si>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</si>
  <si>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</si>
  <si>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</si>
  <si>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</si>
  <si>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</si>
  <si>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</si>
  <si>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</si>
  <si>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</si>
  <si>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</si>
  <si>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</si>
  <si>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</si>
  <si>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</si>
  <si>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</si>
  <si>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</si>
  <si>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</si>
  <si>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</si>
  <si>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</si>
  <si>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</si>
  <si>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</si>
  <si>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</si>
  <si>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</si>
  <si>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</si>
  <si>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</si>
  <si>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</si>
  <si>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</si>
  <si>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</si>
  <si>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</si>
  <si>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</si>
  <si>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</si>
  <si>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</si>
  <si>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</si>
  <si>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</si>
  <si>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</si>
  <si>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</si>
  <si>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</si>
  <si>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</si>
  <si>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</si>
  <si>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</si>
  <si>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</si>
  <si>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</si>
  <si>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</si>
  <si>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</si>
  <si>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</si>
  <si>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</si>
  <si>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</si>
  <si>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</si>
  <si>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</si>
  <si>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</si>
  <si>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</si>
  <si>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</si>
  <si>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</si>
  <si>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</si>
  <si>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</si>
  <si>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</si>
  <si>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</si>
  <si>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</si>
  <si>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</si>
  <si>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</si>
  <si>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</si>
  <si>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</si>
  <si>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</si>
  <si>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</si>
  <si>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</si>
  <si>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</si>
  <si>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</si>
  <si>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</si>
  <si>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</si>
  <si>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</si>
  <si>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</si>
  <si>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</si>
  <si>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</si>
  <si>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</si>
  <si>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</si>
  <si>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</si>
  <si>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</si>
  <si>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</si>
  <si>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</si>
  <si>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</si>
  <si>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</si>
  <si>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</si>
  <si>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</si>
  <si>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</si>
  <si>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</si>
  <si>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</si>
  <si>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</si>
  <si>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</si>
  <si>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</si>
  <si>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</si>
  <si>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</si>
  <si>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</si>
  <si>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</si>
  <si>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</si>
  <si>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</si>
  <si>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</si>
  <si>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</si>
  <si>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</si>
  <si>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</si>
  <si>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</si>
  <si>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</si>
  <si>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</si>
  <si>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</si>
  <si>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</si>
  <si>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</si>
  <si>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</si>
  <si>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</si>
  <si>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</si>
  <si>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</si>
  <si>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</si>
  <si>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</si>
  <si>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</si>
  <si>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</si>
  <si>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</si>
  <si>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</si>
  <si>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</si>
  <si>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</si>
  <si>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</si>
  <si>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</si>
  <si>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</si>
  <si>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</si>
  <si>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</si>
  <si>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</si>
  <si>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</si>
  <si>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</si>
  <si>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</si>
  <si>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</si>
  <si>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</si>
  <si>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</si>
  <si>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</si>
  <si>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</si>
  <si>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</si>
  <si>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</si>
  <si>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</si>
  <si>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</si>
  <si>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</si>
  <si>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</si>
  <si>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</si>
  <si>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</si>
  <si>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</si>
  <si>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</si>
  <si>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</si>
  <si>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</si>
  <si>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</si>
  <si>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</si>
  <si>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</si>
  <si>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</si>
  <si>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</si>
  <si>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</si>
  <si>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</si>
  <si>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</si>
  <si>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</si>
  <si>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</si>
  <si>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</si>
  <si>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</si>
  <si>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</si>
  <si>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</si>
  <si>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</si>
  <si>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</si>
  <si>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</si>
  <si>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</si>
  <si>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</si>
  <si>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</si>
  <si>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</si>
  <si>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</si>
  <si>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</si>
  <si>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</si>
  <si>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</si>
  <si>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</si>
  <si>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</si>
  <si>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</si>
  <si>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</si>
  <si>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</si>
  <si>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</si>
  <si>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</si>
  <si>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</si>
  <si>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</si>
  <si>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</si>
  <si>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</si>
  <si>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</si>
  <si>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</si>
  <si>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</si>
  <si>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</si>
  <si>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</si>
  <si>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</si>
  <si>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</si>
  <si>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</si>
  <si>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</si>
  <si>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</si>
  <si>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</si>
  <si>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</si>
  <si>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</si>
  <si>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</si>
  <si>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</si>
  <si>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</si>
  <si>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</si>
  <si>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</si>
  <si>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</si>
  <si>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</si>
  <si>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</si>
  <si>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</si>
  <si>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</si>
  <si>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</si>
  <si>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</si>
  <si>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</si>
  <si>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</si>
  <si>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</si>
  <si>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</si>
  <si>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</si>
  <si>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</si>
  <si>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</si>
  <si>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</si>
  <si>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</si>
  <si>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</si>
  <si>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</si>
  <si>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</si>
  <si>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</si>
  <si>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</si>
  <si>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</si>
  <si>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</si>
  <si>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</si>
  <si>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</si>
  <si>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</si>
  <si>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</si>
  <si>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</si>
  <si>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</si>
  <si>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</si>
  <si>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</si>
  <si>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</si>
  <si>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</si>
  <si>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</si>
  <si>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</si>
  <si>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</si>
  <si>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</si>
  <si>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</si>
  <si>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</si>
  <si>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</si>
  <si>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</si>
  <si>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</si>
  <si>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</si>
  <si>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</si>
  <si>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</si>
  <si>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</si>
  <si>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</si>
  <si>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</si>
  <si>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</si>
  <si>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</si>
  <si>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</si>
  <si>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</si>
  <si>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</si>
  <si>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</si>
  <si>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</si>
  <si>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</si>
  <si>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</si>
  <si>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</si>
  <si>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</si>
  <si>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</si>
  <si>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</si>
  <si>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</si>
  <si>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</si>
  <si>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</si>
  <si>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</si>
  <si>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</si>
  <si>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</si>
  <si>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</si>
  <si>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</si>
  <si>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</si>
  <si>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</si>
  <si>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</si>
  <si>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</si>
  <si>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</si>
  <si>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</si>
  <si>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</si>
  <si>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</si>
  <si>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</si>
  <si>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</si>
  <si>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</si>
  <si>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</si>
  <si>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</si>
  <si>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</si>
  <si>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</si>
  <si>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</si>
  <si>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</si>
  <si>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</si>
  <si>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</si>
  <si>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</si>
  <si>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</si>
  <si>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</si>
  <si>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</si>
  <si>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</si>
  <si>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</si>
  <si>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</si>
  <si>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</si>
  <si>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</si>
  <si>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</si>
  <si>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</si>
  <si>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</si>
  <si>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</si>
  <si>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</si>
  <si>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</si>
  <si>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</si>
  <si>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</si>
  <si>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</si>
  <si>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</si>
  <si>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</si>
  <si>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</si>
  <si>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</si>
  <si>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</si>
  <si>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</si>
  <si>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</si>
  <si>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</si>
  <si>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</si>
  <si>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</si>
  <si>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</si>
  <si>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</si>
  <si>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</si>
  <si>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</si>
  <si>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</si>
  <si>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</si>
  <si>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</si>
  <si>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</si>
  <si>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</si>
  <si>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</si>
  <si>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</si>
  <si>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</si>
  <si>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</si>
  <si>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</si>
  <si>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</si>
  <si>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</si>
  <si>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</si>
  <si>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</si>
  <si>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</si>
  <si>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</si>
  <si>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</si>
  <si>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</si>
  <si>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</si>
  <si>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</si>
  <si>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</si>
  <si>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</si>
  <si>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</si>
  <si>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</si>
  <si>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</si>
  <si>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</si>
  <si>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</si>
  <si>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</si>
  <si>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</si>
  <si>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</si>
  <si>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</si>
  <si>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</si>
  <si>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</si>
  <si>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</si>
  <si>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</si>
  <si>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</si>
  <si>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</si>
  <si>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</si>
  <si>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</si>
  <si>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</si>
  <si>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</si>
  <si>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</si>
  <si>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</si>
  <si>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</si>
  <si>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</si>
  <si>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</si>
  <si>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</si>
  <si>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</si>
  <si>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</si>
  <si>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</si>
  <si>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</si>
  <si>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</si>
  <si>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</si>
  <si>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</si>
  <si>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</si>
  <si>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</si>
  <si>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</si>
  <si>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</si>
  <si>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</si>
  <si>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</si>
  <si>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</si>
  <si>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</si>
  <si>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</si>
  <si>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</si>
  <si>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</si>
  <si>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</si>
  <si>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</si>
  <si>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</si>
  <si>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</si>
  <si>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</si>
  <si>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</si>
  <si>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</si>
  <si>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</si>
  <si>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</si>
  <si>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</si>
  <si>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</si>
  <si>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</si>
  <si>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</si>
  <si>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</si>
  <si>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</si>
  <si>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</si>
  <si>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</si>
  <si>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</si>
  <si>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</si>
  <si>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</si>
  <si>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</si>
  <si>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</si>
  <si>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</si>
  <si>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</si>
  <si>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</si>
  <si>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</si>
  <si>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</si>
  <si>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</si>
  <si>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</si>
  <si>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</si>
  <si>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</si>
  <si>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</si>
  <si>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</si>
  <si>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</si>
  <si>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</si>
  <si>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</si>
  <si>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</si>
  <si>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</si>
  <si>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</si>
  <si>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</si>
  <si>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</si>
  <si>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</si>
  <si>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</si>
  <si>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</si>
  <si>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</si>
  <si>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</si>
  <si>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</si>
  <si>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</si>
  <si>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</si>
  <si>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</si>
  <si>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</si>
  <si>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</si>
  <si>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</si>
  <si>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</si>
  <si>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</si>
  <si>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</si>
  <si>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</si>
  <si>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</si>
  <si>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</si>
  <si>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</si>
  <si>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</si>
  <si>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</si>
  <si>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</si>
  <si>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</si>
  <si>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</si>
  <si>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</si>
  <si>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</si>
  <si>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</si>
  <si>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</si>
  <si>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</si>
  <si>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</si>
  <si>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</si>
  <si>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</si>
  <si>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</si>
  <si>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</si>
  <si>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</si>
  <si>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</si>
  <si>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</si>
  <si>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</si>
  <si>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</si>
  <si>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</si>
  <si>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</si>
  <si>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</si>
  <si>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</si>
  <si>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</si>
  <si>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</si>
  <si>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</si>
  <si>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</si>
  <si>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</si>
  <si>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</si>
  <si>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</si>
  <si>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</si>
  <si>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</si>
  <si>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</si>
  <si>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</si>
  <si>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</si>
  <si>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</si>
  <si>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</si>
  <si>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</si>
  <si>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</si>
  <si>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</si>
  <si>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</si>
  <si>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</si>
  <si>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</si>
  <si>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</si>
  <si>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</si>
  <si>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</si>
  <si>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</si>
  <si>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</si>
  <si>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</si>
  <si>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</si>
  <si>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</si>
  <si>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</si>
  <si>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</si>
  <si>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</si>
  <si>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</si>
  <si>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</si>
  <si>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</si>
  <si>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</si>
  <si>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</si>
  <si>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</si>
  <si>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</si>
  <si>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</si>
  <si>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</si>
  <si>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</si>
  <si>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</si>
  <si>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</si>
  <si>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</si>
  <si>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</si>
  <si>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</si>
  <si>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</si>
  <si>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</si>
  <si>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</si>
  <si>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</si>
  <si>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</si>
  <si>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</si>
  <si>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</si>
  <si>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</si>
  <si>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</si>
  <si>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</si>
  <si>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</si>
  <si>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</si>
  <si>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</si>
  <si>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</si>
  <si>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</si>
  <si>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</si>
  <si>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</si>
  <si>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</si>
  <si>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</si>
  <si>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</si>
  <si>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</si>
  <si>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</si>
  <si>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</si>
  <si>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</si>
  <si>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</si>
  <si>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</si>
  <si>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</si>
  <si>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</si>
  <si>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</si>
  <si>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</si>
  <si>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</si>
  <si>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</si>
  <si>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</si>
  <si>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</si>
  <si>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</si>
  <si>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</si>
  <si>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</si>
  <si>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</si>
  <si>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</si>
  <si>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</si>
  <si>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</si>
  <si>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</si>
  <si>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</si>
  <si>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</si>
  <si>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</si>
  <si>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</si>
  <si>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</si>
  <si>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</si>
  <si>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</si>
  <si>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</si>
  <si>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</si>
  <si>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</si>
  <si>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</si>
  <si>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</si>
  <si>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</si>
  <si>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</si>
  <si>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</si>
  <si>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</si>
  <si>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</si>
  <si>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</si>
  <si>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</si>
  <si>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</si>
  <si>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</si>
  <si>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</si>
  <si>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</si>
  <si>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</si>
  <si>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</si>
  <si>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</si>
  <si>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</si>
  <si>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</si>
  <si>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</si>
  <si>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</si>
  <si>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</si>
  <si>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</si>
  <si>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</si>
  <si>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</si>
  <si>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</si>
  <si>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</si>
  <si>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</si>
  <si>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</si>
  <si>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</si>
  <si>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</si>
  <si>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</si>
  <si>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</si>
  <si>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</si>
  <si>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</si>
  <si>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</si>
  <si>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</si>
  <si>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</si>
  <si>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</si>
  <si>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</si>
  <si>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</si>
  <si>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</si>
  <si>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</si>
  <si>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</si>
  <si>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</si>
  <si>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</si>
  <si>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</si>
  <si>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</si>
  <si>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</si>
  <si>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</si>
  <si>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</si>
  <si>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</si>
  <si>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</si>
  <si>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</si>
  <si>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</si>
  <si>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</si>
  <si>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</si>
  <si>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</si>
  <si>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</si>
  <si>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</si>
  <si>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</si>
  <si>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</si>
  <si>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</si>
  <si>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</si>
  <si>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</si>
  <si>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</si>
  <si>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</si>
  <si>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</si>
  <si>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</si>
  <si>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</si>
  <si>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</si>
  <si>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</si>
  <si>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</si>
  <si>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</si>
  <si>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</si>
  <si>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</si>
  <si>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</si>
  <si>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</si>
  <si>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</si>
  <si>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</si>
  <si>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</si>
  <si>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</si>
  <si>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</si>
  <si>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</si>
  <si>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</si>
  <si>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</si>
  <si>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</si>
  <si>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</si>
  <si>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</si>
  <si>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</si>
  <si>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</si>
  <si>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</si>
  <si>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</si>
  <si>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</si>
  <si>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</si>
  <si>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</si>
  <si>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</si>
  <si>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</si>
  <si>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</si>
  <si>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</si>
  <si>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</si>
  <si>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</si>
  <si>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</si>
  <si>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</si>
  <si>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</si>
  <si>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</si>
  <si>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</si>
  <si>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</si>
  <si>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</si>
  <si>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</si>
  <si>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</si>
  <si>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</si>
  <si>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</si>
  <si>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</si>
  <si>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</si>
  <si>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</si>
  <si>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</si>
  <si>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</si>
  <si>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</si>
  <si>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</si>
  <si>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</si>
  <si>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</si>
  <si>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</si>
  <si>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</si>
  <si>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</si>
  <si>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</si>
  <si>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</si>
  <si>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</si>
  <si>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</si>
  <si>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</si>
  <si>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</si>
  <si>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</si>
  <si>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</si>
  <si>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</si>
  <si>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</si>
  <si>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</si>
  <si>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</si>
  <si>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</si>
  <si>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</si>
  <si>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</si>
  <si>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</si>
  <si>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</si>
  <si>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</si>
  <si>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</si>
  <si>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</si>
  <si>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</si>
  <si>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</si>
  <si>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</si>
  <si>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</si>
  <si>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</si>
  <si>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</si>
  <si>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</si>
  <si>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</si>
  <si>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</si>
  <si>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</si>
  <si>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</si>
  <si>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</si>
  <si>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</si>
  <si>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</si>
  <si>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</si>
  <si>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</si>
  <si>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</si>
  <si>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</si>
  <si>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</si>
  <si>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</si>
  <si>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</si>
  <si>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</si>
  <si>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</si>
  <si>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</si>
  <si>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</si>
  <si>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</si>
  <si>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</si>
  <si>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</si>
  <si>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</si>
  <si>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</si>
  <si>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</si>
  <si>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</si>
  <si>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</si>
  <si>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</si>
  <si>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</si>
  <si>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</si>
  <si>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</si>
  <si>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</si>
  <si>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</si>
  <si>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</si>
  <si>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</si>
  <si>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</si>
  <si>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</si>
  <si>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</si>
  <si>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</si>
  <si>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</si>
  <si>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</si>
  <si>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</si>
  <si>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</si>
  <si>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</si>
  <si>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</si>
  <si>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</si>
  <si>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</si>
  <si>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</si>
  <si>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</si>
  <si>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</si>
  <si>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</si>
  <si>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</si>
  <si>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</si>
  <si>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</si>
  <si>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</si>
  <si>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</si>
  <si>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</si>
  <si>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</si>
  <si>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</si>
  <si>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</si>
  <si>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</si>
  <si>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</si>
  <si>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</si>
  <si>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</si>
  <si>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</si>
  <si>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</si>
  <si>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</si>
  <si>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</si>
  <si>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</si>
  <si>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</si>
  <si>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</si>
  <si>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</si>
  <si>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</si>
  <si>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</si>
  <si>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</si>
  <si>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</si>
  <si>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</si>
  <si>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</si>
  <si>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</si>
  <si>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</si>
  <si>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</si>
  <si>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</si>
  <si>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</si>
  <si>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</si>
  <si>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</si>
  <si>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</si>
  <si>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</si>
  <si>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</si>
  <si>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</si>
  <si>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</si>
  <si>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</si>
  <si>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</si>
  <si>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</si>
  <si>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</si>
  <si>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</si>
  <si>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</si>
  <si>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</si>
  <si>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</si>
  <si>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</si>
  <si>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</si>
  <si>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</si>
  <si>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</si>
  <si>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</si>
  <si>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</si>
  <si>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</si>
  <si>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</si>
  <si>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</si>
  <si>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</si>
  <si>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</si>
  <si>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</si>
  <si>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</si>
  <si>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</si>
  <si>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</si>
  <si>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</si>
  <si>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</si>
  <si>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</si>
  <si>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</si>
  <si>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</si>
  <si>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</si>
  <si>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</si>
  <si>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</si>
  <si>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</si>
  <si>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</si>
  <si>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</si>
  <si>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</si>
  <si>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</si>
  <si>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</si>
  <si>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</si>
  <si>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</si>
  <si>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</si>
  <si>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</si>
  <si>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</si>
  <si>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</si>
  <si>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</si>
  <si>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</si>
  <si>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</si>
  <si>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</si>
  <si>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</si>
  <si>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</si>
  <si>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</si>
  <si>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</si>
  <si>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</si>
  <si>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</si>
  <si>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</si>
  <si>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</si>
  <si>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</si>
  <si>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</si>
  <si>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</si>
  <si>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</si>
  <si>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</si>
  <si>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</si>
  <si>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</si>
  <si>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</si>
  <si>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</si>
  <si>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</si>
  <si>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</si>
  <si>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</si>
  <si>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</si>
  <si>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</si>
  <si>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</si>
  <si>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</si>
  <si>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</si>
  <si>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</si>
  <si>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</si>
  <si>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</si>
  <si>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</si>
  <si>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</si>
  <si>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</si>
  <si>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</si>
  <si>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</si>
  <si>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</si>
  <si>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</si>
  <si>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</si>
  <si>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</si>
  <si>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</si>
  <si>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</si>
  <si>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</si>
  <si>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</si>
  <si>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</si>
  <si>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</si>
  <si>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</si>
  <si>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</si>
  <si>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</si>
  <si>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</si>
  <si>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</si>
  <si>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</si>
  <si>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</si>
  <si>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</si>
  <si>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</si>
  <si>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</si>
  <si>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</si>
  <si>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</si>
  <si>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</si>
  <si>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</si>
  <si>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</si>
  <si>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</si>
  <si>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</si>
  <si>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</si>
  <si>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</si>
  <si>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</si>
  <si>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</si>
  <si>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</si>
  <si>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</si>
  <si>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</si>
  <si>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</si>
  <si>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</si>
  <si>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</si>
  <si>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</si>
  <si>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</si>
  <si>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</si>
  <si>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</si>
  <si>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</si>
  <si>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</si>
  <si>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</si>
  <si>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</si>
  <si>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</si>
  <si>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</si>
  <si>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</si>
  <si>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</si>
  <si>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</si>
  <si>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</si>
  <si>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</si>
  <si>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</si>
  <si>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</si>
  <si>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</si>
  <si>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</si>
  <si>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</si>
  <si>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</si>
  <si>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</si>
  <si>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</si>
  <si>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</si>
  <si>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</si>
  <si>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</si>
  <si>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</si>
  <si>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</si>
  <si>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</si>
  <si>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</si>
  <si>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</si>
  <si>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</si>
  <si>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</si>
  <si>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</si>
  <si>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</si>
  <si>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</si>
  <si>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</si>
  <si>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</si>
  <si>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</si>
  <si>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</si>
  <si>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</si>
  <si>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</si>
  <si>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</si>
  <si>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</si>
  <si>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</si>
  <si>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</si>
  <si>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</si>
  <si>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</si>
  <si>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</si>
  <si>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</si>
  <si>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</si>
  <si>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</si>
  <si>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</si>
  <si>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</si>
  <si>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</si>
  <si>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</si>
  <si>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</si>
  <si>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</si>
  <si>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</si>
  <si>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</si>
  <si>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</si>
  <si>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</si>
  <si>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</si>
  <si>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</si>
  <si>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</si>
  <si>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</si>
  <si>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</si>
  <si>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</si>
  <si>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</si>
  <si>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</si>
  <si>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</si>
  <si>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</si>
  <si>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</si>
  <si>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</si>
  <si>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</si>
  <si>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</si>
  <si>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</si>
  <si>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</si>
  <si>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</si>
  <si>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</si>
  <si>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</si>
  <si>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</si>
  <si>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</si>
  <si>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</si>
  <si>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</si>
  <si>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</si>
  <si>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</si>
  <si>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</si>
  <si>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</si>
  <si>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</si>
  <si>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</si>
  <si>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</si>
  <si>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</si>
  <si>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</si>
  <si>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</si>
  <si>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</si>
  <si>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</si>
  <si>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</si>
  <si>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</si>
  <si>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</si>
  <si>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</si>
  <si>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</si>
  <si>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</si>
  <si>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</si>
  <si>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</si>
  <si>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</si>
  <si>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</si>
  <si>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</si>
  <si>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</si>
  <si>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</si>
  <si>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</si>
  <si>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</si>
  <si>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</si>
  <si>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</si>
  <si>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</si>
  <si>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</si>
  <si>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</si>
  <si>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</si>
  <si>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</si>
  <si>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</si>
  <si>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</si>
  <si>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</si>
  <si>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</si>
  <si>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</si>
  <si>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</si>
  <si>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</si>
  <si>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</si>
  <si>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</si>
  <si>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</si>
  <si>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</si>
  <si>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</si>
  <si>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</si>
  <si>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</si>
  <si>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</si>
  <si>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</si>
  <si>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</si>
  <si>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</si>
  <si>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</si>
  <si>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</si>
  <si>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</si>
  <si>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</si>
  <si>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</si>
  <si>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</si>
  <si>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</si>
  <si>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</si>
  <si>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</si>
  <si>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</si>
  <si>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</si>
  <si>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</si>
  <si>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</si>
  <si>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</si>
  <si>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</si>
  <si>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</si>
  <si>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</si>
  <si>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</si>
  <si>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</si>
  <si>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</si>
  <si>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</si>
  <si>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</si>
  <si>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</si>
  <si>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</si>
  <si>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</si>
  <si>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</si>
  <si>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</si>
  <si>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</si>
  <si>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</si>
  <si>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</si>
  <si>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</si>
  <si>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</si>
  <si>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</si>
  <si>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</si>
  <si>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</si>
  <si>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</si>
  <si>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</si>
  <si>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</si>
  <si>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</si>
  <si>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</si>
  <si>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</si>
  <si>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</si>
  <si>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</si>
  <si>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</si>
  <si>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</si>
  <si>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</si>
  <si>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</si>
  <si>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</si>
  <si>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</si>
  <si>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</si>
  <si>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</si>
  <si>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</si>
  <si>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</si>
  <si>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</si>
  <si>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</si>
  <si>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</si>
  <si>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</si>
  <si>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</si>
  <si>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</si>
  <si>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</si>
  <si>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</si>
  <si>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</si>
  <si>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</si>
  <si>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</si>
  <si>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</si>
  <si>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</si>
  <si>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</si>
  <si>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</si>
  <si>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</si>
  <si>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</si>
  <si>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</si>
  <si>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</si>
  <si>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</si>
  <si>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</si>
  <si>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</si>
  <si>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</si>
  <si>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</si>
  <si>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</si>
  <si>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</si>
  <si>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</si>
  <si>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</si>
  <si>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</si>
  <si>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</si>
  <si>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</si>
  <si>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</si>
  <si>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</si>
  <si>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</si>
  <si>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</si>
  <si>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</si>
  <si>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</si>
  <si>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</si>
  <si>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</si>
  <si>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</si>
  <si>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</si>
  <si>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</si>
  <si>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</si>
  <si>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</si>
  <si>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</si>
  <si>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</si>
  <si>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</si>
  <si>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</si>
  <si>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</si>
  <si>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</si>
  <si>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</si>
  <si>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</si>
  <si>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</si>
  <si>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</si>
  <si>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</si>
  <si>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</si>
  <si>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</si>
  <si>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</si>
  <si>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</si>
  <si>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</si>
  <si>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</si>
  <si>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</si>
  <si>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</si>
  <si>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</si>
  <si>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</si>
  <si>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</si>
  <si>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</si>
  <si>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</si>
  <si>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</si>
  <si>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</si>
  <si>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</si>
  <si>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</si>
  <si>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</si>
  <si>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</si>
  <si>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</si>
  <si>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</si>
  <si>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</si>
  <si>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</si>
  <si>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</si>
  <si>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</si>
  <si>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</si>
  <si>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</si>
  <si>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</si>
  <si>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</si>
  <si>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</si>
  <si>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</si>
  <si>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</si>
  <si>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</si>
  <si>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</si>
  <si>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</si>
  <si>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</si>
  <si>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</si>
  <si>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</si>
  <si>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</si>
  <si>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</si>
  <si>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</si>
  <si>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</si>
  <si>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</si>
  <si>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</si>
  <si>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</si>
  <si>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</si>
  <si>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</si>
  <si>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</si>
  <si>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</si>
  <si>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</si>
  <si>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</si>
  <si>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</si>
  <si>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</si>
  <si>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</si>
  <si>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</si>
  <si>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</si>
  <si>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</si>
  <si>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</si>
  <si>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</si>
  <si>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</si>
  <si>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</si>
  <si>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</si>
  <si>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</si>
  <si>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</si>
  <si>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</si>
  <si>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</si>
  <si>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</si>
  <si>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</si>
  <si>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</si>
  <si>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</si>
  <si>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</si>
  <si>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</si>
  <si>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</si>
  <si>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</si>
  <si>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</si>
  <si>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</si>
  <si>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</si>
  <si>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</si>
  <si>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</si>
  <si>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</si>
  <si>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</si>
  <si>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</si>
  <si>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</si>
  <si>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</si>
  <si>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</si>
  <si>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</si>
  <si>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</si>
  <si>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</si>
  <si>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</si>
  <si>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</si>
  <si>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</si>
  <si>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</si>
  <si>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</si>
  <si>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</si>
  <si>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</si>
  <si>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</si>
  <si>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</si>
  <si>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</si>
  <si>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</si>
  <si>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</si>
  <si>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</si>
  <si>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</si>
  <si>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</si>
  <si>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</si>
  <si>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</si>
  <si>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</si>
  <si>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</si>
  <si>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</si>
  <si>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</si>
  <si>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</si>
  <si>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</si>
  <si>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</si>
  <si>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</si>
  <si>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</si>
  <si>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</si>
  <si>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</si>
  <si>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</si>
  <si>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</si>
  <si>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</si>
  <si>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</si>
  <si>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</si>
  <si>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</si>
  <si>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</si>
  <si>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</si>
  <si>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</si>
  <si>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</si>
  <si>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</si>
  <si>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</si>
  <si>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</si>
  <si>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</si>
  <si>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</si>
  <si>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</si>
  <si>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</si>
  <si>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</si>
  <si>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</si>
  <si>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</si>
  <si>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</si>
  <si>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</si>
  <si>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</si>
  <si>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</si>
  <si>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</si>
  <si>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</si>
  <si>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</si>
  <si>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</si>
  <si>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</si>
  <si>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</si>
  <si>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</si>
  <si>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</si>
  <si>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</si>
  <si>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</si>
  <si>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</si>
  <si>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</si>
  <si>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</si>
  <si>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</si>
  <si>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</si>
  <si>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</si>
  <si>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</si>
  <si>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</si>
  <si>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</si>
  <si>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</si>
  <si>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</si>
  <si>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</si>
  <si>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</si>
  <si>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</si>
  <si>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</si>
  <si>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</si>
  <si>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</si>
  <si>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</si>
  <si>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</si>
  <si>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</si>
  <si>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</si>
  <si>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</si>
  <si>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</si>
  <si>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</si>
  <si>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</si>
  <si>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</si>
  <si>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</si>
  <si>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</si>
  <si>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</si>
  <si>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</si>
  <si>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</si>
  <si>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</si>
  <si>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</si>
  <si>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</si>
  <si>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</si>
  <si>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</si>
  <si>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</si>
  <si>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</si>
  <si>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</si>
  <si>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</si>
  <si>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</si>
  <si>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</si>
  <si>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</si>
  <si>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</si>
  <si>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</si>
  <si>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</si>
  <si>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</si>
  <si>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</si>
  <si>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</si>
  <si>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</si>
  <si>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</si>
  <si>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</si>
  <si>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</si>
  <si>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</si>
  <si>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</si>
  <si>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</si>
  <si>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</si>
  <si>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</si>
  <si>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</si>
  <si>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</si>
  <si>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</si>
  <si>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</si>
  <si>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</si>
  <si>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</si>
  <si>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</si>
  <si>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</si>
  <si>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</si>
  <si>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</si>
  <si>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</si>
  <si>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</si>
  <si>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</si>
  <si>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</si>
  <si>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</si>
  <si>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</si>
  <si>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</si>
  <si>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</si>
  <si>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</si>
  <si>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</si>
  <si>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</si>
  <si>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</si>
  <si>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</si>
  <si>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</si>
  <si>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</si>
  <si>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</si>
  <si>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</si>
  <si>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</si>
  <si>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</si>
  <si>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</si>
  <si>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</si>
  <si>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</si>
  <si>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</si>
  <si>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</si>
  <si>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</si>
  <si>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</si>
  <si>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</si>
  <si>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</si>
  <si>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</si>
  <si>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</si>
  <si>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</si>
  <si>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</si>
  <si>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</si>
  <si>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</si>
  <si>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</si>
  <si>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</si>
  <si>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</si>
  <si>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</si>
  <si>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</si>
  <si>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</si>
  <si>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</si>
  <si>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</si>
  <si>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</si>
  <si>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</si>
  <si>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</si>
  <si>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</si>
  <si>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</si>
  <si>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</si>
  <si>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</si>
  <si>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</si>
  <si>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</si>
  <si>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</si>
  <si>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</si>
  <si>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</si>
  <si>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</si>
  <si>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</si>
  <si>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</si>
  <si>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</si>
  <si>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</si>
  <si>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</si>
  <si>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</si>
  <si>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</si>
  <si>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</si>
  <si>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</si>
  <si>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</si>
  <si>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</si>
  <si>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</si>
  <si>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</si>
  <si>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</si>
  <si>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</si>
  <si>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</si>
  <si>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</si>
  <si>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</si>
  <si>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</si>
  <si>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</si>
  <si>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</si>
  <si>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</si>
  <si>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</si>
  <si>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</si>
  <si>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</si>
  <si>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</si>
  <si>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</si>
  <si>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</si>
  <si>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</si>
  <si>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</si>
  <si>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</si>
  <si>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</si>
  <si>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</si>
  <si>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</si>
  <si>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</si>
  <si>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</si>
  <si>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</si>
  <si>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</si>
  <si>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</si>
  <si>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</si>
  <si>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</si>
  <si>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</si>
  <si>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</si>
  <si>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</si>
  <si>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</si>
  <si>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</si>
  <si>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</si>
  <si>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</si>
  <si>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</si>
  <si>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</si>
  <si>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</si>
  <si>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</si>
  <si>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</si>
  <si>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</si>
  <si>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</si>
  <si>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</si>
  <si>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</si>
  <si>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</si>
  <si>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</si>
  <si>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</si>
  <si>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</si>
  <si>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</si>
  <si>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</si>
  <si>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</si>
  <si>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</si>
  <si>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</si>
  <si>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</si>
  <si>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</si>
  <si>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</si>
  <si>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</si>
  <si>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</si>
  <si>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</si>
  <si>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</si>
  <si>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</si>
  <si>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</si>
  <si>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</si>
  <si>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</si>
  <si>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</si>
  <si>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</si>
  <si>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</si>
  <si>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</si>
  <si>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</si>
  <si>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</si>
  <si>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</si>
  <si>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</si>
  <si>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</si>
  <si>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</si>
  <si>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</si>
  <si>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</si>
  <si>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</si>
  <si>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</si>
  <si>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</si>
  <si>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</si>
  <si>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</si>
  <si>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</si>
  <si>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</si>
  <si>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</si>
  <si>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</si>
  <si>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</si>
  <si>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</si>
  <si>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</si>
  <si>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</si>
  <si>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</si>
  <si>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</si>
  <si>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</si>
  <si>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</si>
  <si>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</si>
  <si>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</si>
  <si>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</si>
  <si>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</si>
  <si>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</si>
  <si>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</si>
  <si>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</si>
  <si>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</si>
  <si>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</si>
  <si>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</si>
  <si>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</si>
  <si>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</si>
  <si>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</si>
  <si>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</si>
  <si>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</si>
  <si>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</si>
  <si>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</si>
  <si>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</si>
  <si>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</si>
  <si>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</si>
  <si>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</si>
  <si>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</si>
  <si>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</si>
  <si>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</si>
  <si>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</si>
  <si>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</si>
  <si>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</si>
  <si>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</si>
  <si>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</si>
  <si>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</si>
  <si>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</si>
  <si>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</si>
  <si>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</si>
  <si>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</si>
  <si>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</si>
  <si>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</si>
  <si>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</si>
  <si>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</si>
  <si>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</si>
  <si>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</si>
  <si>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</si>
  <si>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</si>
  <si>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</si>
  <si>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</si>
  <si>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</si>
  <si>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</si>
  <si>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</si>
  <si>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</si>
  <si>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</si>
  <si>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</si>
  <si>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</si>
  <si>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</si>
  <si>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</si>
  <si>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</si>
  <si>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</si>
  <si>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</si>
  <si>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</si>
  <si>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</si>
  <si>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</si>
  <si>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</si>
  <si>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</si>
  <si>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</si>
  <si>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</si>
  <si>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</si>
  <si>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</si>
  <si>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</si>
  <si>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</si>
  <si>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</si>
  <si>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</si>
  <si>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</si>
  <si>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</si>
  <si>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</si>
  <si>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</si>
  <si>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</si>
  <si>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</si>
  <si>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</si>
  <si>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</si>
  <si>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</si>
  <si>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</si>
  <si>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</si>
  <si>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</si>
  <si>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</si>
  <si>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</si>
  <si>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</si>
  <si>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</si>
  <si>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</si>
  <si>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</si>
  <si>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</si>
  <si>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</si>
  <si>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</si>
  <si>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</si>
  <si>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</si>
  <si>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</si>
  <si>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</si>
  <si>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</si>
  <si>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</si>
  <si>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</si>
  <si>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</si>
  <si>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</si>
  <si>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</si>
  <si>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</si>
  <si>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</si>
  <si>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</si>
  <si>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</si>
  <si>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</si>
  <si>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</si>
  <si>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</si>
  <si>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</si>
  <si>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</si>
  <si>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</si>
  <si>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</si>
  <si>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</si>
  <si>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</si>
  <si>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</si>
  <si>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</si>
  <si>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</si>
  <si>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</si>
  <si>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</si>
  <si>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</si>
  <si>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</si>
  <si>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</si>
  <si>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</si>
  <si>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</si>
  <si>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</si>
  <si>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</si>
  <si>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</si>
  <si>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</si>
  <si>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</si>
  <si>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</si>
  <si>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</si>
  <si>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</si>
  <si>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</si>
  <si>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</si>
  <si>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</si>
  <si>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</si>
  <si>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</si>
  <si>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</si>
  <si>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</si>
  <si>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</si>
  <si>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</si>
  <si>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</si>
  <si>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</si>
  <si>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</si>
  <si>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</si>
  <si>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</si>
  <si>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</si>
  <si>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</si>
  <si>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</si>
  <si>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</si>
  <si>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</si>
  <si>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</si>
  <si>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</si>
  <si>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</si>
  <si>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</si>
  <si>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</si>
  <si>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</si>
  <si>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</si>
  <si>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</si>
  <si>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</si>
  <si>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</si>
  <si>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</si>
  <si>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</si>
  <si>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</si>
  <si>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</si>
  <si>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</si>
  <si>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</si>
  <si>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</si>
  <si>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</si>
  <si>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</si>
  <si>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</si>
  <si>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</si>
  <si>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</si>
  <si>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</si>
  <si>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</si>
  <si>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</si>
  <si>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</si>
  <si>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</si>
  <si>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</si>
  <si>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</si>
  <si>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</si>
  <si>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</si>
  <si>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</si>
  <si>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</si>
  <si>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</si>
  <si>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</si>
  <si>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</si>
  <si>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</si>
  <si>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</si>
  <si>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</si>
  <si>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</si>
  <si>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</si>
  <si>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</si>
  <si>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</si>
  <si>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</si>
  <si>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</si>
  <si>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</si>
  <si>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</si>
  <si>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</si>
  <si>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</si>
  <si>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</si>
  <si>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</si>
  <si>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</si>
  <si>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</si>
  <si>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</si>
  <si>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</si>
  <si>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</si>
  <si>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</si>
  <si>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</si>
  <si>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</si>
  <si>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</si>
  <si>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</si>
  <si>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</si>
  <si>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</si>
  <si>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</si>
  <si>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</si>
  <si>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</si>
  <si>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</si>
  <si>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</si>
  <si>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</si>
  <si>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</si>
  <si>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</si>
  <si>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</si>
  <si>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</si>
  <si>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</si>
  <si>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</si>
  <si>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</si>
  <si>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</si>
  <si>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</si>
  <si>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</si>
  <si>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</si>
  <si>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</si>
  <si>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</si>
  <si>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</si>
  <si>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</si>
  <si>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</si>
  <si>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</si>
  <si>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</si>
  <si>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</si>
  <si>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</si>
  <si>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</si>
  <si>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</si>
  <si>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</si>
  <si>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</si>
  <si>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</si>
  <si>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</si>
  <si>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</si>
  <si>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</si>
  <si>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</si>
  <si>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</si>
  <si>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</si>
  <si>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</si>
  <si>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</si>
  <si>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</si>
  <si>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</si>
  <si>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</si>
  <si>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</si>
  <si>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</si>
  <si>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</si>
  <si>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</si>
  <si>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</si>
  <si>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</si>
  <si>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</si>
  <si>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</si>
  <si>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</si>
  <si>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</si>
  <si>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</si>
  <si>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</si>
  <si>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</si>
  <si>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</si>
  <si>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</si>
  <si>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</si>
  <si>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</si>
  <si>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</si>
  <si>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</si>
  <si>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</si>
  <si>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</si>
  <si>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</si>
  <si>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</si>
  <si>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</si>
  <si>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</si>
  <si>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</si>
  <si>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</si>
  <si>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</si>
  <si>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</si>
  <si>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</si>
  <si>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</si>
  <si>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</si>
  <si>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</si>
  <si>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</si>
  <si>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</si>
  <si>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</si>
  <si>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</si>
  <si>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</si>
  <si>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</si>
  <si>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</si>
  <si>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</si>
  <si>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</si>
  <si>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</si>
  <si>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</si>
  <si>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</si>
  <si>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</si>
  <si>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</si>
  <si>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</si>
  <si>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</si>
  <si>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</si>
  <si>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</si>
  <si>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</si>
  <si>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</si>
  <si>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</si>
  <si>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</si>
  <si>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</si>
  <si>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</si>
  <si>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</si>
  <si>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</si>
  <si>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</si>
  <si>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</si>
  <si>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</si>
  <si>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</si>
  <si>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</si>
  <si>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</si>
  <si>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</si>
  <si>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</si>
  <si>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</si>
  <si>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</si>
  <si>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</si>
  <si>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</si>
  <si>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</si>
  <si>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</si>
  <si>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</si>
  <si>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</si>
  <si>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</si>
  <si>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</si>
  <si>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</si>
  <si>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</si>
  <si>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</si>
  <si>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</si>
  <si>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</si>
  <si>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</si>
  <si>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</si>
  <si>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</si>
  <si>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</si>
  <si>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</si>
  <si>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</si>
  <si>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</si>
  <si>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</si>
  <si>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</si>
  <si>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</si>
  <si>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</si>
  <si>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</si>
  <si>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</si>
  <si>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</si>
  <si>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</si>
  <si>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</si>
  <si>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</si>
  <si>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</si>
  <si>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</si>
  <si>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</si>
  <si>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</si>
  <si>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</si>
  <si>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</si>
  <si>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</si>
  <si>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</si>
  <si>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</si>
  <si>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</si>
  <si>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</si>
  <si>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</si>
  <si>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</si>
  <si>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</si>
  <si>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</si>
  <si>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</si>
  <si>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</si>
  <si>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</si>
  <si>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</si>
  <si>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</si>
  <si>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</si>
  <si>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</si>
  <si>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</si>
  <si>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</si>
  <si>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</si>
  <si>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</si>
  <si>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</si>
  <si>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</si>
  <si>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</si>
  <si>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</si>
  <si>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</si>
  <si>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</si>
  <si>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</si>
  <si>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</si>
  <si>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</si>
  <si>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</si>
  <si>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</si>
  <si>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</si>
  <si>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</si>
  <si>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</si>
  <si>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</si>
  <si>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</si>
  <si>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</si>
  <si>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</si>
  <si>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</si>
  <si>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</si>
  <si>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</si>
  <si>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</si>
  <si>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</si>
  <si>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</si>
  <si>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</si>
  <si>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</si>
  <si>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</si>
  <si>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</si>
  <si>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</si>
  <si>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</si>
  <si>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</si>
  <si>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</si>
  <si>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</si>
  <si>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</si>
  <si>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</si>
  <si>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</si>
  <si>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</si>
  <si>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</si>
  <si>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</si>
  <si>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</si>
  <si>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</si>
  <si>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</si>
  <si>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</si>
  <si>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</si>
  <si>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</si>
  <si>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</si>
  <si>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</si>
  <si>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</si>
  <si>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</si>
  <si>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</si>
  <si>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</si>
  <si>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</si>
  <si>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</si>
  <si>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</si>
  <si>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</si>
  <si>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</si>
  <si>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</si>
  <si>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</si>
  <si>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</si>
  <si>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</si>
  <si>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</si>
  <si>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</si>
  <si>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</si>
  <si>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</si>
  <si>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</si>
  <si>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</si>
  <si>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</si>
  <si>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</si>
  <si>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</si>
  <si>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</si>
  <si>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</si>
  <si>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</si>
  <si>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</si>
  <si>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</si>
  <si>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</si>
  <si>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</si>
  <si>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</si>
  <si>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</si>
  <si>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</si>
  <si>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</si>
  <si>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</si>
  <si>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</si>
  <si>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</si>
  <si>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</si>
  <si>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</si>
  <si>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</si>
  <si>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</si>
  <si>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</si>
  <si>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</si>
  <si>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</si>
  <si>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</si>
  <si>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</si>
  <si>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</si>
  <si>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</si>
  <si>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</si>
  <si>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</si>
  <si>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</si>
  <si>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</si>
  <si>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</si>
  <si>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</si>
  <si>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</si>
  <si>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</si>
  <si>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</si>
  <si>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</si>
  <si>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</si>
  <si>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</si>
  <si>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</si>
  <si>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</si>
  <si>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</si>
  <si>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</si>
  <si>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</si>
  <si>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</si>
  <si>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</si>
  <si>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</si>
  <si>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</si>
  <si>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</si>
  <si>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</si>
  <si>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</si>
  <si>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</si>
  <si>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</si>
  <si>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</si>
  <si>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</si>
  <si>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</si>
  <si>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</si>
  <si>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</si>
  <si>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</si>
  <si>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</si>
  <si>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</si>
  <si>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</si>
  <si>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</si>
  <si>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</si>
  <si>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</si>
  <si>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</si>
  <si>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</si>
  <si>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</si>
  <si>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</si>
  <si>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</si>
  <si>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</si>
  <si>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</si>
  <si>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</si>
  <si>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</si>
  <si>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</si>
  <si>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</si>
  <si>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</si>
  <si>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</si>
  <si>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</si>
  <si>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</si>
  <si>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</si>
  <si>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</si>
  <si>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</si>
  <si>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</si>
  <si>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</si>
  <si>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</si>
  <si>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</si>
  <si>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</si>
  <si>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</si>
  <si>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</si>
  <si>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</si>
  <si>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</si>
  <si>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</si>
  <si>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</si>
  <si>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</si>
  <si>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</si>
  <si>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</si>
  <si>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</si>
  <si>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</si>
  <si>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</si>
  <si>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</si>
  <si>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</si>
  <si>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</si>
  <si>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</si>
  <si>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</si>
  <si>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</si>
  <si>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</si>
  <si>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</si>
  <si>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</si>
  <si>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</si>
  <si>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</si>
  <si>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</si>
  <si>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</si>
  <si>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</si>
  <si>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</si>
  <si>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</si>
  <si>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</si>
  <si>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</si>
  <si>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</si>
  <si>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</si>
  <si>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</si>
  <si>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</si>
  <si>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</si>
  <si>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</si>
  <si>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</si>
  <si>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</si>
  <si>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</si>
  <si>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</si>
  <si>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</si>
  <si>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</si>
  <si>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</si>
  <si>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</si>
  <si>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</si>
  <si>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</si>
  <si>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</si>
  <si>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</si>
  <si>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</si>
  <si>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</si>
  <si>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</si>
  <si>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</si>
  <si>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</si>
  <si>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</si>
  <si>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</si>
  <si>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</si>
  <si>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</si>
  <si>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</si>
  <si>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</si>
  <si>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</si>
  <si>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</si>
  <si>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</si>
  <si>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</si>
  <si>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</si>
  <si>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</si>
  <si>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</si>
  <si>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</si>
  <si>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</si>
  <si>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</si>
  <si>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</si>
  <si>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</si>
  <si>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</si>
  <si>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</si>
  <si>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</si>
  <si>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</si>
  <si>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</si>
  <si>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</si>
  <si>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</si>
  <si>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</si>
  <si>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</si>
  <si>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</si>
  <si>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</si>
  <si>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</si>
  <si>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</si>
  <si>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</si>
  <si>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</si>
  <si>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</si>
  <si>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</si>
  <si>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</si>
  <si>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</si>
  <si>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</si>
  <si>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</si>
  <si>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</si>
  <si>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</si>
  <si>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</si>
  <si>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</si>
  <si>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</si>
  <si>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</si>
  <si>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</si>
  <si>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</si>
  <si>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</si>
  <si>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</si>
  <si>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</si>
  <si>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</si>
  <si>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</si>
  <si>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</si>
  <si>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</si>
  <si>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</si>
  <si>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</si>
  <si>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</si>
  <si>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</si>
  <si>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</si>
  <si>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</si>
  <si>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</si>
  <si>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</si>
  <si>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</si>
  <si>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</si>
  <si>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</si>
  <si>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</si>
  <si>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</si>
  <si>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</si>
  <si>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</si>
  <si>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</si>
  <si>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</si>
  <si>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</si>
  <si>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</si>
  <si>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</si>
  <si>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</si>
  <si>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</si>
  <si>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</si>
  <si>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</si>
  <si>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</si>
  <si>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</si>
  <si>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</si>
  <si>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</si>
  <si>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</si>
  <si>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</si>
  <si>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</si>
  <si>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</si>
  <si>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</si>
  <si>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</si>
  <si>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</si>
  <si>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</si>
  <si>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</si>
  <si>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</si>
  <si>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</si>
  <si>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</si>
  <si>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</si>
  <si>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</si>
  <si>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</si>
  <si>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</si>
  <si>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</si>
  <si>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</si>
  <si>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</si>
  <si>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</si>
  <si>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</si>
  <si>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</si>
  <si>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</si>
  <si>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</si>
  <si>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</si>
  <si>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</si>
  <si>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</si>
  <si>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</si>
  <si>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</si>
  <si>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</si>
  <si>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</si>
  <si>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</si>
  <si>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</si>
  <si>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</si>
  <si>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</si>
  <si>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</si>
  <si>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</si>
  <si>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</si>
  <si>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</si>
  <si>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</si>
  <si>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</si>
  <si>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</si>
  <si>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</si>
  <si>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</si>
  <si>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</si>
  <si>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</si>
  <si>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</si>
  <si>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</si>
  <si>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</si>
  <si>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</si>
  <si>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</si>
  <si>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</si>
  <si>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</si>
  <si>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</si>
  <si>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</si>
  <si>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</si>
  <si>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</si>
  <si>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</si>
  <si>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</si>
  <si>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</si>
  <si>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</si>
  <si>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</si>
  <si>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</si>
  <si>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</si>
  <si>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</si>
  <si>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</si>
  <si>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</si>
  <si>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</si>
  <si>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</si>
  <si>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</si>
  <si>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</si>
  <si>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</si>
  <si>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</si>
  <si>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</si>
  <si>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</si>
  <si>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</si>
  <si>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</si>
  <si>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</si>
  <si>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</si>
  <si>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</si>
  <si>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</si>
  <si>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</si>
  <si>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</si>
  <si>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</si>
  <si>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</si>
  <si>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</si>
  <si>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</si>
  <si>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</si>
  <si>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</si>
  <si>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</si>
  <si>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</si>
  <si>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</si>
  <si>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</si>
  <si>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</si>
  <si>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</si>
  <si>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</si>
  <si>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</si>
  <si>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</si>
  <si>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</si>
  <si>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</si>
  <si>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</si>
  <si>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</si>
  <si>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</si>
  <si>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</si>
  <si>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</si>
  <si>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</si>
  <si>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</si>
  <si>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</si>
  <si>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</si>
  <si>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</si>
  <si>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</si>
  <si>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</si>
  <si>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</si>
  <si>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</si>
  <si>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</si>
  <si>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</si>
  <si>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</si>
  <si>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</si>
  <si>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</si>
  <si>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</si>
  <si>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</si>
  <si>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</si>
  <si>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</si>
  <si>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</si>
  <si>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</si>
  <si>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</si>
  <si>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</si>
  <si>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</si>
  <si>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</si>
  <si>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</si>
  <si>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</si>
  <si>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</si>
  <si>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</si>
  <si>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</si>
  <si>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</si>
  <si>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</si>
  <si>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</si>
  <si>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</si>
  <si>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</si>
  <si>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</si>
  <si>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</si>
  <si>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</si>
  <si>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</si>
  <si>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</si>
  <si>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</si>
  <si>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</si>
  <si>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</si>
  <si>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</si>
  <si>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</si>
  <si>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</si>
  <si>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</si>
  <si>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</si>
  <si>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</si>
  <si>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</si>
  <si>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</si>
  <si>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</si>
  <si>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</si>
  <si>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</si>
  <si>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</si>
  <si>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</si>
  <si>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</si>
  <si>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</si>
  <si>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</si>
  <si>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</si>
  <si>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</si>
  <si>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</si>
  <si>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</si>
  <si>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</si>
  <si>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</si>
  <si>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</si>
  <si>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</si>
  <si>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</si>
  <si>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</si>
  <si>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</si>
  <si>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</si>
  <si>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</si>
  <si>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</si>
  <si>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</si>
  <si>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</si>
  <si>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</si>
  <si>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</si>
  <si>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</si>
  <si>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</si>
  <si>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</si>
  <si>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</si>
  <si>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</si>
  <si>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</si>
  <si>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</si>
  <si>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</si>
  <si>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</si>
  <si>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</si>
  <si>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</si>
  <si>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</si>
  <si>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</si>
  <si>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</si>
  <si>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</si>
  <si>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</si>
  <si>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</si>
  <si>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</si>
  <si>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</si>
  <si>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</si>
  <si>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</si>
  <si>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</si>
  <si>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</si>
  <si>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</si>
  <si>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</si>
  <si>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</si>
  <si>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</si>
  <si>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</si>
  <si>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</si>
  <si>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</si>
  <si>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</si>
  <si>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</si>
  <si>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</si>
  <si>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</si>
  <si>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</si>
  <si>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</si>
  <si>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</si>
  <si>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</si>
  <si>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</si>
  <si>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</si>
  <si>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</si>
  <si>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</si>
  <si>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</si>
  <si>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</si>
  <si>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</si>
  <si>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</si>
  <si>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</si>
  <si>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</si>
  <si>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</si>
  <si>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</si>
  <si>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</si>
  <si>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</si>
  <si>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</si>
  <si>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</si>
  <si>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</si>
  <si>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</si>
  <si>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</si>
  <si>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</si>
  <si>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</si>
  <si>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</si>
  <si>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</si>
  <si>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</si>
  <si>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</si>
  <si>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</si>
  <si>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</si>
  <si>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</si>
  <si>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</si>
  <si>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</si>
  <si>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</si>
  <si>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</si>
  <si>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</si>
  <si>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</si>
  <si>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</si>
  <si>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</si>
  <si>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</si>
  <si>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</si>
  <si>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</si>
  <si>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</si>
  <si>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</si>
  <si>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</si>
  <si>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</si>
  <si>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</si>
  <si>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</si>
  <si>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</si>
  <si>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</si>
  <si>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</si>
  <si>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</si>
  <si>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</si>
  <si>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</si>
  <si>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</si>
  <si>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</si>
  <si>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</si>
  <si>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</si>
  <si>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</si>
  <si>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</si>
  <si>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</si>
  <si>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</si>
  <si>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</si>
  <si>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</si>
  <si>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</si>
  <si>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</si>
  <si>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</si>
  <si>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</si>
  <si>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</si>
  <si>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</si>
  <si>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</si>
  <si>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</si>
  <si>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</si>
  <si>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</si>
  <si>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</si>
  <si>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</si>
  <si>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</si>
  <si>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</si>
  <si>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</si>
  <si>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</si>
  <si>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</si>
  <si>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</si>
  <si>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</si>
  <si>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</si>
  <si>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</si>
  <si>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</si>
  <si>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</si>
  <si>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</si>
  <si>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</si>
  <si>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</si>
  <si>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</si>
  <si>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</si>
  <si>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</si>
  <si>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</si>
  <si>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</si>
  <si>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</si>
  <si>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</si>
  <si>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</si>
  <si>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</si>
  <si>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</si>
  <si>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</si>
  <si>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</si>
  <si>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</si>
  <si>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</si>
  <si>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</si>
  <si>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</si>
  <si>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</si>
  <si>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</si>
  <si>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</si>
  <si>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</si>
  <si>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</si>
  <si>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</si>
  <si>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</si>
  <si>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</si>
  <si>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</si>
  <si>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</si>
  <si>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</si>
  <si>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</si>
  <si>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</si>
  <si>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</si>
  <si>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</si>
  <si>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</si>
  <si>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</si>
  <si>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</si>
  <si>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</si>
  <si>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</si>
  <si>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</si>
  <si>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</si>
  <si>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</si>
  <si>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</si>
  <si>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</si>
  <si>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</si>
  <si>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</si>
  <si>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</si>
  <si>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</si>
  <si>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</si>
  <si>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</si>
  <si>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</si>
  <si>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</si>
  <si>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</si>
  <si>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</si>
  <si>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</si>
  <si>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</si>
  <si>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</si>
  <si>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</si>
  <si>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</si>
  <si>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</si>
  <si>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</si>
  <si>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</si>
  <si>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</si>
  <si>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</si>
  <si>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</si>
  <si>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</si>
  <si>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</si>
  <si>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</si>
  <si>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</si>
  <si>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</si>
  <si>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</si>
  <si>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</si>
  <si>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</si>
  <si>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</si>
  <si>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</si>
  <si>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</si>
  <si>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</si>
  <si>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</si>
  <si>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</si>
  <si>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</si>
  <si>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</si>
  <si>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PCM-20251122-00000331</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</si>
  <si>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</si>
  <si>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</si>
  <si>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</si>
  <si>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</si>
  <si>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</si>
  <si>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</si>
  <si>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</si>
  <si>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</si>
  <si>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</si>
  <si>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</si>
  <si>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</si>
  <si>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</si>
  <si>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</si>
  <si>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</si>
  <si>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</si>
  <si>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</si>
  <si>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</si>
  <si>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</si>
  <si>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</si>
  <si>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</si>
  <si>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</si>
  <si>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</si>
  <si>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</si>
  <si>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</si>
  <si>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</si>
  <si>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</si>
  <si>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</si>
  <si>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</si>
  <si>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</si>
  <si>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</si>
  <si>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</si>
  <si>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</si>
  <si>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</si>
  <si>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</si>
  <si>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</si>
  <si>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</si>
  <si>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</si>
  <si>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</si>
  <si>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</si>
  <si>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</si>
  <si>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</si>
  <si>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</si>
  <si>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</si>
  <si>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</si>
  <si>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</si>
  <si>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</si>
  <si>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</si>
  <si>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</si>
  <si>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</si>
  <si>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</si>
  <si>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</si>
  <si>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</si>
  <si>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</si>
  <si>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</si>
  <si>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</si>
  <si>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</si>
  <si>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</si>
  <si>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</si>
  <si>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</si>
  <si>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</si>
  <si>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</si>
  <si>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</si>
  <si>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</si>
  <si>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</si>
  <si>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</si>
  <si>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</si>
  <si>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</si>
  <si>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</si>
  <si>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</si>
  <si>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</si>
  <si>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</si>
  <si>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</si>
  <si>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</si>
  <si>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</si>
  <si>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</si>
  <si>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</si>
  <si>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</si>
  <si>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</si>
  <si>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</si>
  <si>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</si>
  <si>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</si>
  <si>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</si>
  <si>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</si>
  <si>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</si>
  <si>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</si>
  <si>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</si>
  <si>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45 mins</t>
  </si>
  <si>
    <t>PCM-20251122-00000121</t>
  </si>
  <si>
    <t>PCM-20251122-00000277</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</si>
  <si>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</si>
  <si>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</si>
  <si>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</si>
  <si>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</si>
  <si>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</si>
  <si>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</si>
  <si>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</si>
  <si>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</si>
  <si>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</si>
  <si>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</si>
  <si>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</si>
  <si>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</si>
  <si>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</si>
  <si>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</si>
  <si>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</si>
  <si>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PCM-20251122-00000255</t>
  </si>
  <si>
    <t>EM team moved ETA: 25 min</t>
  </si>
  <si>
    <t>PCM-20251122-00000298</t>
  </si>
  <si>
    <t xml:space="preserve">ETA 90 MIN </t>
  </si>
  <si>
    <t>PCM-20251122-00000300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</si>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</sst>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1" totalsRowShown="0" headerRowDxfId="157" dataDxfId="156" headerRowBorderDxfId="154" tableBorderDxfId="155" totalsRowBorderDxfId="153">
  <autoFilter ref="A1:CJ1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A10" sqref="A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320.35646215277666</v>
      </c>
      <c r="H2" s="76">
        <v>45662.943402777775</v>
      </c>
      <c r="I2" s="59" t="str">
        <f>IFERROR(VLOOKUP(D2,DB!A:F,6,0),"")</f>
        <v>Generator-SG</v>
      </c>
      <c r="J2" s="59" t="str">
        <f>IFERROR(VLOOKUP(D2,DB!A:G,7,0),"")</f>
        <v>Dead</v>
      </c>
      <c r="K2" s="67" t="s">
        <v>39022</v>
      </c>
      <c r="L2" s="65" t="str">
        <f>IFERROR(VLOOKUP(D2,DB!A:I,9,0),"")</f>
        <v>Latis</v>
      </c>
    </row>
    <row r="3" spans="1:15" ht="15" customHeight="1">
      <c r="A3" s="62" t="s">
        <v>39023</v>
      </c>
      <c r="B3" s="59" t="str">
        <f>IFERROR(VLOOKUP(D3,DB!A:K,11,0),"")</f>
        <v>R1</v>
      </c>
      <c r="C3" s="59">
        <v>1</v>
      </c>
      <c r="D3" s="78" t="s">
        <v>8798</v>
      </c>
      <c r="E3" s="63" t="s">
        <v>39021</v>
      </c>
      <c r="F3" s="76">
        <v>45983.303472222222</v>
      </c>
      <c r="G3" s="66">
        <f ca="1">IFERROR(NOW()-F3,"-")</f>
        <v>1.415856480889488E-3</v>
      </c>
      <c r="H3" s="76">
        <v>45983.298807870371</v>
      </c>
      <c r="I3" s="59" t="str">
        <f>IFERROR(VLOOKUP(D3,DB!A:F,6,0),"")</f>
        <v>SCECO</v>
      </c>
      <c r="J3" s="59" t="str">
        <f>IFERROR(VLOOKUP(D3,DB!A:G,7,0),"")</f>
        <v>Dead</v>
      </c>
      <c r="K3" s="67" t="s">
        <v>39024</v>
      </c>
      <c r="L3" s="65" t="str">
        <f>IFERROR(VLOOKUP(D3,DB!A:I,9,0),"")</f>
        <v>Latis</v>
      </c>
      <c r="M3" s="64"/>
      <c r="N3" s="64"/>
      <c r="O3" s="64"/>
    </row>
    <row r="4" spans="1:15" ht="15" customHeight="1">
      <c r="A4" s="140"/>
      <c r="B4" s="141" t="str">
        <f>IFERROR(VLOOKUP(D4,DB!A:K,11,0),"")</f>
        <v/>
      </c>
      <c r="C4" s="141"/>
      <c r="D4" s="133"/>
      <c r="E4" s="142"/>
      <c r="F4" s="143"/>
      <c r="G4" s="144">
        <f ca="1">IFERROR(NOW()-F4,"-")</f>
        <v>45983.304888078703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45983.304888078703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45983.304888078703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45983.304888078703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45983.304888078703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45983.304888078703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45983.304888078703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45983.304888078703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45983.304888078703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45983.304888078703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45983.304888078703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45983.304888078703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45983.304888078703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45983.304888078703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45983.304888078703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45983.304888078703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45983.304888078703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45983.304888078703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45983.304888078703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45983.304888078703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45983.304888078703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45983.304888078703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45983.304888078703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45983.304888078703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45983.304888078703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45983.304888078703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45983.304888078703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45983.304888078703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45983.304888078703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45983.304888078703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45983.304888078703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45983.304888078703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45983.304888078703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45983.304888078703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45983.304888078703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45983.304888078703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45983.304888078703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45983.304888078703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45983.304888078703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45983.304888078703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45983.304888078703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45983.304888078703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45983.304888078703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45983.304888078703</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45983.304888078703</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D8BC1F37-E9E4-4D88-BBD9-F4585DEABF4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1"/>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158.30505034722592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45983.304888078703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45983.304888078703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45983.304888078703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45983.304888078703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45983.304888310187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45983.304888310187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45983.304888310187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45983.304888310187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45983.304888310187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45983.304888310187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45983.304888310187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45983.304888310187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45983.304888310187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45983.304888310187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45983.304888310187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45983.304888310187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45983.304888310187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45983.304888310187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45983.304888310187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45983.304888310187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45983.304888310187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45983.304888310187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45983.304888310187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45983.304888310187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45983.304888310187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45983.304888310187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45983.304888310187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45983.304888310187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45983.304888310187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45983.304888310187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45983.304888310187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45983.304888310187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45983.304888310187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45983.304888310187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45983.304888310187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45983.304888310187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45983.304888310187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45983.304888310187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45983.304888310187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45983.304888310187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45983.304888310187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45983.304888310187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45983.304888310187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45983.304888310187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45983.304888310187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45983.304888310187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45983.304888310187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45983.304888310187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45983.304888310187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45983.304888310187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45983.304888310187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45983.304888310187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45983.304888310187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45983.304888310187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45983.304888310187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45983.304888310187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45983.304888310187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45983.304888310187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45983.304888310187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45983.304888310187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45983.304888310187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45983.304888310187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45983.304888310187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45983.304888310187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45983.304888310187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45983.304888310187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45983.304888310187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45983.304888310187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45983.304888310187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45983.304888310187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45983.304888310187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45983.304888310187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45983.304888310187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45983.304888310187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45983.304888310187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45983.304888310187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45983.304888310187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45983.304888310187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45983.304888310187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45983.304888310187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45983.304888310187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45983.304888310187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45983.304888310187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45983.304888310187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45983.304888310187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45983.304888310187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45983.304888310187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45983.304888310187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45983.304888310187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45983.304888310187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45983.304888310187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45983.304888310187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45983.304888310187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45983.304888310187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45983.304888310187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45983.304888310187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45983.304888310187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45983.304888310187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45983.304888310187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45983.304888310187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45983.304888310187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45983.304888310187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45983.304888310187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45983.304888310187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45983.304888310187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45983.304888310187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45983.304888310187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45983.304888310187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45983.304888310187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45983.304888310187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45983.304888310187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45983.304888310187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45983.304888310187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45983.304888310187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45983.304888310187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45983.304888310187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45983.304888310187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45983.304888310187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45983.304888310187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45983.304888310187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45983.304888310187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45983.304888310187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45983.304888310187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45983.304888310187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45983.304888310187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45983.304888310187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45983.304888310187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45983.304888310187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45983.304888310187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45983.304888310187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45983.304888310187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45983.304888310187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45983.304888310187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45983.304888310187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45983.304888310187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45983.304888310187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45983.304888310187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45983.304888310187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45983.304888310187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45983.304888310187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45983.304888310187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45983.304888310187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45983.304888310187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45983.304888310187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45983.304888310187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45983.304888310187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45983.304888310187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45983.304888310187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45983.304888310187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45983.304888310187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45983.304888310187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45983.304888310187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45983.304888310187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45983.304888310187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45983.304888310187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45983.304888310187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45983.304888310187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45983.304888310187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sheetData>
  <dataValidations count="2">
    <dataValidation allowBlank="1" showInputMessage="1" showErrorMessage="1" sqref="E1" xr:uid="{4D935161-CDD3-4592-B877-3FB59C99E142}"/>
    <dataValidation type="list" allowBlank="1" showInputMessage="1" showErrorMessage="1" sqref="E3:E1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45983.304888310187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45983.304888310187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45983.304888310187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45983.304888310187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45983.304888310187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45983.304888310187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45983.304888310187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45983.304888310187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45983.304888310187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45983.304888310187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45983.304888310187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45983.304888310187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45983.304888310187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45983.304888310187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45983.304888310187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45983.304888310187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45983.304888310187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45983.304888310187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45983.304888310187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45983.304888310187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45983.304888310187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45983.304888310187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45983.304888310187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45983.304888310187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45983.304888310187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45983.304888310187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45983.304888310187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45983.304888310187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45983.304888310187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45983.304888310187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45983.304888310187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45983.304888310187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45983.304888310187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45983.304888310187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45983.304888310187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45983.304888310187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45983.304888310187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45983.304888310187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45983.304888310187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45983.304888310187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45983.304888310187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45983.304888310187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45983.304888310187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45983.304888310187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45983.304888310187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45983.304888310187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45983.304888310187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45983.304888310187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45983.304888310187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45983.304888310187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45983.304888310187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45983.304888310187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45983.304888310187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45983.304888310187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45983.304888310187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45983.304888310187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45983.304888310187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45983.304888310187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45983.304888310187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45983.304888310187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45983.304888310187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45983.304888310187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45983.304888310187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45983.304888310187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45983.304888310187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45983.304888310187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45983.304888310187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45983.304888310187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45983.304888310187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45983.304888310187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45983.304888310187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45983.304888310187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45983.304888310187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45983.304888310187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45983.304888310187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45983.304888310187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45983.304888310187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45983.304888310187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45983.304888310187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45983.304888310187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45983.304888310187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45983.304888310187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45983.304888310187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45983.304888310187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45983.304888310187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45983.304888310187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45983.304888310187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45983.304888310187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45983.304888310187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45983.304888310187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45983.304888310187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45983.304888310187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45983.304888310187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45983.304888310187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45983.304888310187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45983.304888310187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45983.304888310187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45983.304888310187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45983.304888310187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45983.304888310187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45983.304888310187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45983.304888310187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45983.304888310187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45983.304888310187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45983.304888310187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45983.304888310187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45983.304888310187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45983.304888310187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45983.304888310187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45983.304888310187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45983.304888310187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45983.304888310187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45983.304888310187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45983.304888310187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45983.304888310187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45983.304888310187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45983.304888310187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45983.304888310187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45983.304888310187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45983.304888310187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45983.304888310187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45983.304888310187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45983.304888310187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45983.304888310187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45983.304888310187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45983.304888310187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45983.304888310187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45983.304888310187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45983.304888310187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45983.304888310187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45983.304888310187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45983.304888310187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45983.304888310187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45983.304888310187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45983.304888310187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45983.304888310187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45983.304888310187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45983.304888310187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45983.304888310187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45983.304888310187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45983.304888310187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45983.304888310187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45983.304888310187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45983.304888310187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45983.304888310187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45983.304888310187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45983.304888310187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45983.304888310187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45983.304888310187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45983.304888310187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45983.304888310187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45983.304888310187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45983.304888310187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45983.304888310187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45983.304888310187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45983.304888310187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45983.304888310187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45983.304888310187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45983.304888310187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45983.304888310187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45983.304888310187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45983.304888310187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45983.304888310187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45983.304888310187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45983.304888310187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45983.304888310187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45983.304888310187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45983.304888310187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45983.304888310187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45983.304888310187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45983.304888310187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45983.304888310187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45983.304888310187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45983.304888310187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45983.304888310187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45983.304888310187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45983.304888310187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45983.304888310187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45983.304888310187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45983.304888310187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45983.304888310187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45983.304888310187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45983.304888310187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45983.304888310187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45983.304888310187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45983.304888310187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45983.304888310187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45983.304888310187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45983.304888310187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45983.304888310187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45983.304888310187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45983.304888310187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45983.304888310187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45983.304888310187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45983.304888310187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45983.304888310187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45983.304888310187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45983.304888310187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45983.304888310187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45983.304888310187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45983.304888310187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45983.304888310187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45983.304888310187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45983.304888310187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45983.304888310187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45983.304888310187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45983.304888310187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45983.304888310187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45983.304888310187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45983.304888310187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45983.304888310187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45983.304888310187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45983.304888310187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45983.304888310187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45983.304888310187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45983.304888310187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45983.304888310187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45983.304888310187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45983.304888310187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45983.304888310187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45983.304888310187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45983.304888310187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45983.304888310187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45983.304888310187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45983.304888310187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45983.304888310187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45983.304888310187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45983.304888310187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45983.304888310187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45983.304888310187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45983.304888310187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45983.304888310187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45983.304888310187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45983.304888310187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45983.304888310187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45983.304888310187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45983.304888310187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45983.304888310187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45983.304888310187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45983.304888310187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45983.304888310187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45983.304888310187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45983.304888310187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45983.304888310187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45983.304888310187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45983.304888310187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45983.304888310187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45983.304888310187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45983.304888310187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45983.304888310187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45983.304888310187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45983.304888310187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45983.304888310187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45983.304888310187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45983.304888310187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45983.304888310187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45983.304888310187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45983.304888310187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45983.304888310187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45983.304888310187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45983.304888310187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45983.304888310187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45983.304888310187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45983.304888310187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45983.304888310187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45983.304888310187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45983.304888310187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45983.304888310187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45983.304888310187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45983.304888310187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45983.304888310187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45983.304888310187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45983.304888310187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45983.304888310187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45983.304888310187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45983.304888310187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45983.304888310187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45983.304888310187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45983.304888310187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45983.304888310187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45983.304888310187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45983.304888310187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45983.304888310187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45983.304888310187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45983.304888310187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45983.304888310187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45983.304888310187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45983.304888310187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45983.304888310187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45983.304888310187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45983.304888310187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45983.304888310187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45983.304888310187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45983.304888310187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45983.304888310187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45983.304888310187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45983.304888310187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45983.304888310187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45983.304888310187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45983.304888310187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45983.304888310187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45983.304888310187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45983.304888310187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45983.304888310187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45983.304888310187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45983.304888310187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45983.304888310187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45983.304888310187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45983.304888310187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45983.304888310187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45983.304888310187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45983.304888310187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45983.304888310187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45983.304888310187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45983.304888310187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45983.304888310187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45983.304888310187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45983.304888310187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45983.304888310187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45983.304888310187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45983.304888310187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45983.304888310187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45983.304888310187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45983.304888310187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45983.304888310187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45983.304888310187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45983.304888310187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45983.304888310187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45983.304888310187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45983.304888310187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45983.304888310187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45983.304888310187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45983.304888310187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45983.304888310187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45983.304888310187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45983.304888310187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45983.304888310187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45983.304888310187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45983.304888310187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45983.304888310187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45983.304888310187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45983.304888310187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45983.304888310187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45983.304888310187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45983.304888310187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45983.304888310187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45983.304888310187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45983.304888310187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45983.304888310187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45983.304888310187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45983.304888310187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45983.304888310187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45983.304888310187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45983.304888310187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45983.304888310187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45983.304888310187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45983.304888310187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45983.304888310187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45983.304888310187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45983.304888310187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45983.304888310187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45983.304888310187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45983.304888310187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45983.304888310187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45983.304888310187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45983.304888310187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45983.304888310187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45983.304888310187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45983.304888310187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45983.304888310187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45983.304888310187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45983.304888310187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45983.304888310187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45983.304888310187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45983.304888310187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45983.304888310187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45983.304888310187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45983.304888310187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45983.304888310187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45983.304888310187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45983.304888310187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45983.304888310187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45983.304888310187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45983.304888310187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45983.304888310187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45983.304888310187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45983.304888310187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45983.304888310187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45983.304888310187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45983.304888310187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45983.304888310187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45983.304888310187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45983.304888310187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45983.304888310187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45983.304888310187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45983.304888310187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45983.304888310187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45983.304888310187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45983.304888310187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45983.304888310187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45983.304888310187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45983.304888310187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45983.304888310187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45983.304888310187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45983.304888310187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45983.304888310187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45983.304888310187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45983.304888310187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45983.304888310187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45983.304888310187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45983.304888310187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45983.304888310187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45983.304888310187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45983.304888310187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45983.304888310187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45983.304888310187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45983.304888310187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45983.304888310187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45983.304888310187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45983.304888310187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45983.304888310187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45983.304888310187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45983.304888310187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45983.304888310187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45983.304888310187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45983.304888310187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45983.304888310187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45983.304888310187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45983.304888310187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45983.304888310187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45983.304888310187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45983.304888310187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45983.304888310187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45983.304888310187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45983.304888310187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45983.304888310187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45983.304888310187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45983.304888310187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45983.304888310187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45983.304888310187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45983.304888310187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45983.304888310187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45983.304888310187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45983.304888310187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45983.304888310187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45983.304888310187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45983.304888310187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45983.304888310187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45983.304888310187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45983.304888310187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45983.304888310187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45983.304888310187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45983.304888310187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45983.304888310187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45983.304888310187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45983.304888310187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45983.304888310187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45983.304888310187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45983.304888310187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45983.304888310187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45983.304888310187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45983.304888310187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45983.304888310187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45983.304888310187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45983.304888310187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45983.304888310187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45983.304888310187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45983.304888310187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45983.304888310187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45983.304888310187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45983.304888310187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45983.304888310187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45983.304888310187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45983.304888310187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45983.304888310187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45983.304888310187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45983.304888310187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45983.304888310187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45983.304888310187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45983.304888310187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45983.304888310187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45983.304888310187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45983.304888310187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45983.304888310187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45983.304888310187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45983.304888310187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45983.304888310187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45983.304888310187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45983.304888310187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45983.304888310187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45983.304888310187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45983.304888310187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45983.304888310187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45983.304888310187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45983.304888310187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45983.304888310187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45983.304888310187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45983.304888310187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45983.304888310187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45983.304888310187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45983.304888310187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45983.304888310187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45983.304888310187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45983.304888310187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45983.304888310187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45983.304888310187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45983.304888310187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45983.304888310187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45983.304888310187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45983.304888310187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45983.304888310187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45983.304888310187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45983.304888310187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45983.304888310187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45983.304888310187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45983.304888310187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45983.304888310187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45983.304888310187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45983.304888310187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45983.304888310187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45983.304888310187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45983.304888310187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45983.304888310187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45983.304888310187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45983.304888310187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45983.304888310187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45983.304888310187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45983.304888310187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45983.304888310187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45983.304888310187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45983.304888310187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45983.304888310187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45983.304888310187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45983.304888310187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45983.304888310187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45983.304888310187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45983.304888310187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45983.304888310187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45983.304888310187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45983.304888310187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45983.304888310187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45983.304888310187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45983.304888310187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45983.304888310187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45983.304888310187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45983.304888310187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45983.304888310187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45983.304888310187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45983.304888310187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45983.304888310187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45983.304888310187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45983.304888310187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45983.304888310187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45983.304888310187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45983.304888310187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45983.304888310187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45983.304888310187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45983.304888310187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45983.304888310187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45983.304888310187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45983.304888310187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45983.304888310187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45983.304888310187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45983.304888310187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45983.304888310187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45983.304888310187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45983.304888310187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45983.304888310187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45983.304888310187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45983.304888310187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45983.304888310187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45983.304888310187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45983.304888310187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45983.304888310187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45983.304888310187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45983.304888310187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45983.304888310187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45983.304888310187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45983.304888310187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45983.304888310187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45983.304888310187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45983.304888310187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45983.304888310187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45983.304888310187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45983.304888310187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45983.304888310187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45983.304888310187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45983.304888310187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45983.304888310187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45983.304888310187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45983.304888310187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45983.304888310187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45983.304888310187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45983.304888310187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45983.304888310187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45983.304888310187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45983.304888310187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45983.304888310187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45983.304888310187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45983.304888310187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45983.304888310187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45983.304888310187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45983.304888310187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45983.304888310187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45983.304888310187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45983.304888310187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45983.304888310187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45983.304888310187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45983.304888310187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45983.304888310187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45983.304888310187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45983.304888310187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45983.304888310187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45983.304888310187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45983.304888310187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45983.304888310187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45983.304888310187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45983.304888310187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45983.304888310187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45983.304888310187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45983.304888310187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45983.304888310187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45983.304888310187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45983.304888310187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45983.304888310187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45983.304888310187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45983.304888310187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45983.304888310187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45983.304888310187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45983.304888310187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45983.304888310187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45983.304888310187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45983.304888310187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45983.304888310187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45983.304888310187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45983.304888310187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45983.304888310187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45983.304888310187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45983.304888310187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45983.304888310187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45983.304888310187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45983.304888310187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45983.304888310187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45983.304888310187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45983.304888310187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45983.304888310187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45983.304888310187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45983.304888310187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45983.304888310187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45983.304888310187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45983.304888310187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45983.304888310187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45983.304888310187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45983.304888310187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45983.304888310187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45983.304888310187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45983.304888310187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45983.304888310187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45983.304888310187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45983.304888310187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45983.304888310187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45983.304888310187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45983.304888310187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45983.304888310187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45983.304888310187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45983.304888310187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45983.304888310187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45983.304888310187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45983.304888310187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45983.304888310187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45983.304888310187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45983.304888310187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45983.304888310187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45983.304888310187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45983.304888310187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45983.304888310187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45983.304888310187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45983.304888310187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45983.304888310187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45983.304888310187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45983.304888310187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45983.304888310187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45983.304888310187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45983.304888310187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45983.304888310187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45983.304888310187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45983.304888310187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45983.304888310187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45983.304888310187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45983.304888310187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45983.304888310187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45983.304888310187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45983.304888310187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45983.304888310187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45983.304888310187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45983.304888310187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45983.304888310187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45983.304888310187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45983.304888310187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45983.304888310187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45983.304888310187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45983.304888310187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45983.304888310187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45983.304888310187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45983.304888310187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45983.304888310187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45983.304888310187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45983.304888310187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45983.304888310187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45983.304888310187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45983.304888310187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45983.304888310187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45983.304888310187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45983.304888310187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45983.304888310187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45983.304888310187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45983.304888310187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45983.304888310187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45983.304888310187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45983.304888310187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45983.304888310187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45983.304888310187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45983.304888310187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45983.304888310187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45983.304888310187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45983.304888310187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45983.304888310187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45983.304888310187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45983.304888310187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45983.304888310187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45983.304888310187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45983.304888310187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45983.304888310187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45983.304888310187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45983.304888310187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45983.304888310187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45983.304888310187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45983.304888310187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45983.304888310187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45983.304888310187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45983.304888310187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45983.304888310187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45983.304888310187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45983.304888310187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45983.304888310187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45983.304888310187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45983.304888310187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45983.304888310187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45983.304888310187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45983.304888310187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45983.304888310187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45983.304888310187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45983.304888310187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45983.304888310187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45983.304888310187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45983.304888310187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45983.304888310187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45983.304888310187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45983.304888310187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45983.304888310187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45983.304888310187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45983.304888310187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45983.304888310187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45983.304888310187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45983.304888310187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45983.304888310187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45983.304888310187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45983.304888310187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45983.304888310187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45983.304888310187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45983.304888310187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45983.304888310187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45983.304888310187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45983.304888310187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45983.304888310187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45983.304888310187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45983.304888310187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45983.304888310187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45983.304888310187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45983.304888310187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45983.304888310187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45983.304888310187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45983.304888310187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45983.304888310187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45983.304888310187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45983.304888310187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45983.304888310187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45983.304888310187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45983.304888310187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45983.304888310187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45983.304888310187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45983.304888310187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45983.304888310187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45983.304888310187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45983.304888310187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45983.304888310187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45983.304888310187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45983.304888310187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45983.304888310187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45983.304888310187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45983.304888310187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45983.304888310187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45983.304888310187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45983.304888310187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45983.304888310187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45983.304888310187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45983.304888310187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45983.304888310187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45983.304888310187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45983.304888310187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45983.304888310187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45983.304888310187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45983.304888310187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45983.304888310187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45983.304888310187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45983.304888310187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45983.304888310187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45983.304888310187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45983.304888310187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45983.304888310187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45983.304888310187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45983.304888310187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45983.304888310187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45983.304888310187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45983.304888310187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45983.304888310187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45983.304888310187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45983.304888310187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45983.304888310187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45983.304888310187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45983.304888310187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45983.304888310187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45983.304888310187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45983.304888310187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45983.304888310187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45983.304888310187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45983.304888310187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45983.304888310187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45983.304888310187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45983.304888310187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45983.304888310187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45983.304888310187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45983.304888310187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45983.304888310187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45983.304888310187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45983.304888310187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45983.304888310187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45983.304888310187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45983.304888310187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45983.304888310187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45983.304888310187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45983.304888310187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45983.304888310187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45983.304888310187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45983.304888310187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45983.304888310187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45983.304888310187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45983.304888310187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45983.304888310187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45983.304888310187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45983.304888310187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45983.304888310187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45983.304888310187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45983.304888310187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45983.304888310187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45983.304888310187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45983.304888310187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45983.304888310187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45983.304888310187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45983.304888310187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45983.304888310187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45983.304888310187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45983.304888310187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45983.304888310187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45983.304888310187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45983.304888310187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45983.304888310187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45983.304888310187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45983.304888310187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45983.304888310187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45983.304888310187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45983.304888310187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45983.304888310187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45983.304888310187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45983.304888310187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45983.304888310187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45983.304888310187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45983.304888310187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45983.304888310187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45983.304888310187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45983.304888310187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45983.304888310187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45983.304888310187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45983.304888310187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45983.304888310187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45983.304888310187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45983.304888310187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45983.304888310187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45983.304888310187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45983.304888310187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45983.304888310187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45983.304888310187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45983.304888310187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45983.304888310187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45983.304888310187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45983.304888310187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45983.304888310187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45983.304888310187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45983.304888310187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45983.304888310187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45983.304888310187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45983.304888310187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45983.304888310187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45983.304888310187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45983.304888310187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45983.304888310187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45983.304888310187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45983.304888310187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45983.304888310187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45983.304888310187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45983.304888310187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45983.304888310187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45983.304888310187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45983.304888310187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45983.304888310187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45983.304888310187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45983.304888310187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45983.304888310187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45983.304888310187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45983.304888310187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45983.304888310187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45983.304888310187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45983.304888310187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45983.304888310187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45983.304888310187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45983.304888310187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45983.304888310187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45983.304888310187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45983.304888310187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45983.304888310187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45983.304888310187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45983.304888310187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45983.304888310187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45983.304888310187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45983.304888310187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45983.304888310187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45983.304888310187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45983.304888310187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45983.304888310187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45983.304888310187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45983.304888310187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45983.304888310187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45983.304888310187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45983.304888310187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45983.304888310187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45983.304888310187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45983.304888310187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45983.304888310187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45983.304888310187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45983.304888310187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45983.304888310187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45983.304888310187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45983.304888310187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45983.304888310187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45983.304888310187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45983.304888310187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45983.304888310187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45983.304888310187</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279.8241704861066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0.32086030092614237</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0.18435567129199626</v>
      </c>
      <c r="H4" s="95">
        <v>45983.076435185183</v>
      </c>
      <c r="I4" s="113" t="str">
        <f>IFERROR(VLOOKUP(D4,DB!A:F,6,0),"")</f>
        <v>Generator-SG</v>
      </c>
      <c r="J4" s="113" t="str">
        <f>IFERROR(VLOOKUP(D4,DB!A:G,7,0),"")</f>
        <v>Dead</v>
      </c>
      <c r="K4" s="97" t="s">
        <v>39110</v>
      </c>
      <c r="L4" s="91" t="str">
        <f>IFERROR(VLOOKUP(D4,DB!A:I,9,0),"")</f>
        <v>Latis</v>
      </c>
    </row>
    <row r="5" spans="1:16" ht="15" customHeight="1">
      <c r="A5" s="113" t="s">
        <v>39112</v>
      </c>
      <c r="B5" s="113" t="str">
        <f>IFERROR(VLOOKUP(D5,DB!A:K,11,0),"")</f>
        <v>R4</v>
      </c>
      <c r="C5" s="93">
        <v>1</v>
      </c>
      <c r="D5" s="91" t="s">
        <v>35171</v>
      </c>
      <c r="E5" s="94" t="s">
        <v>39021</v>
      </c>
      <c r="F5" s="95">
        <v>45983.262025462966</v>
      </c>
      <c r="G5" s="96">
        <f t="shared" ca="1" si="0"/>
        <v>4.2862615737249143E-2</v>
      </c>
      <c r="H5" s="95">
        <v>45983.300081018519</v>
      </c>
      <c r="I5" s="113" t="str">
        <f>IFERROR(VLOOKUP(D5,DB!A:F,6,0),"")</f>
        <v>Generator-SG</v>
      </c>
      <c r="J5" s="113" t="str">
        <f>IFERROR(VLOOKUP(D5,DB!A:G,7,0),"")</f>
        <v>Dead</v>
      </c>
      <c r="K5" s="97" t="s">
        <v>39113</v>
      </c>
      <c r="L5" s="91" t="str">
        <f>IFERROR(VLOOKUP(D5,DB!A:I,9,0),"")</f>
        <v>Latis</v>
      </c>
    </row>
    <row r="6" spans="1:16" ht="15" customHeight="1">
      <c r="A6" s="113"/>
      <c r="B6" s="113" t="str">
        <f>IFERROR(VLOOKUP(D6,DB!A:K,11,0),"")</f>
        <v/>
      </c>
      <c r="C6" s="93"/>
      <c r="D6" s="91"/>
      <c r="E6" s="94"/>
      <c r="F6" s="95"/>
      <c r="G6" s="96">
        <f t="shared" ca="1" si="0"/>
        <v>45983.304888078703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45983.304888078703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45983.304888078703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45983.304888078703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45983.304888078703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45983.304888078703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45983.304888078703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45983.304888078703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45983.304888078703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45983.304888078703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45983.304888078703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45983.304888078703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45983.304888078703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45983.304888078703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45983.304888078703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45983.304888078703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45983.304888078703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45983.304888078703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45983.304888078703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45983.304888078703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45983.304888078703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45983.304888078703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45983.304888078703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45983.304888078703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45983.304888078703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45983.304888078703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45983.304888078703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45983.304888078703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45983.304888078703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45983.304888078703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45983.304888078703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45983.304888078703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45983.304888078703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45983.304888078703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45983.304888078703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45983.304888078703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45983.304888078703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45983.304888078703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45983.304888078703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45983.304888078703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45983.304888078703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45983.304888078703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45983.304888078703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45983.304888078703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45983.304888078703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45983.304888078703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45983.304888078703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45983.304888078703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45983.304888078703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45983.304888078703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45983.304888078703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45983.304888078703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45983.304888078703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45983.304888078703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45983.304888078703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45983.304888078703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45983.304888078703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45983.304888078703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45983.304888078703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45983.304888078703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45983.304888078703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45983.304888078703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45983.304888078703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45983.304888078703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45983.304888078703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45983.304888078703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45983.304888078703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45983.304888078703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45983.304888078703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45983.304888078703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45983.304888078703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45983.304888078703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45983.304888078703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45983.304888078703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45983.304888078703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45983.304888078703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45983.304888078703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45983.304888078703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45983.304888078703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45983.304888078703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45983.304888078703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45983.304888078703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45983.304888078703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45983.304888078703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45983.304888078703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45983.304888078703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45983.304888078703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45983.304888078703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45983.304888078703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45983.304888078703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45983.304888078703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45983.304888078703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45983.304888078703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45983.304888078703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45983.304888078703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45983.304888078703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45983.304888078703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45983.304888078703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45983.304888078703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45983.304888078703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45983.304888078703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45983.304888078703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45983.304888078703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45983.304888078703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45983.304888078703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45983.304888078703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45983.304888078703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45983.304888078703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45983.304888078703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45983.304888078703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45983.304888078703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45983.304888078703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45983.304888078703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45983.304888078703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45983.304888078703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45983.304888078703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45983.304888078703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45983.304888078703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45983.304888078703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45983.304888078703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45983.304888078703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45983.304888078703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45983.304888078703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45983.304888078703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45983.304888078703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45983.304888078703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45983.304888078703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45983.304888078703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45983.304888078703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45983.304888078703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45983.304888078703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45983.304888078703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45983.304888078703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45983.304888078703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45983.304888078703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45983.304888078703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45983.304888078703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45983.304888078703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45983.304888078703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45983.304888078703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45983.304888078703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45983.304888078703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45983.304888078703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45983.304888078703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45983.304888078703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45983.304888078703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45983.304888078703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45983.304888078703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45983.304888078703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45983.304888078703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45983.304888078703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45983.304888078703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45983.304888078703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45983.304888078703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45983.304888078703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45983.304888078703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45983.304888078703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45983.304888078703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45983.304888078703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45983.304888078703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45983.304888078703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45983.304888078703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45983.304888078703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45983.304888078703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45983.304888078703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45983.304888078703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45983.304888078703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45983.304888078703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45983.304888078703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45983.304888078703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45983.304888078703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45983.304888078703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45983.304888078703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45983.304888078703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45983.304888078703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45983.304888078703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45983.304888078703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45983.304888078703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45983.304888078703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45983.304888078703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45983.304888078703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45983.304888078703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45983.304888078703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45983.304888078703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45983.304888078703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45983.304888078703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45983.304888078703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45983.304888078703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45983.304888078703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45983.304888078703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45983.304888078703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45983.304888078703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45983.304888078703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45983.304888078703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45983.304888078703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45983.304888078703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45983.304888078703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45983.304888078703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45983.304888078703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45983.304888078703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45983.304888078703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45983.304888078703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45983.304888078703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45983.304888078703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45983.304888078703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45983.304888078703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45983.304888078703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45983.304888078703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45983.304888078703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45983.304888078703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45983.304888078703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45983.304888078703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45983.304888078703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45983.304888078703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45983.304888078703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45983.304888078703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45983.304888078703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45983.304888078703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45983.304888078703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45983.304888078703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45983.304888078703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45983.304888078703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45983.304888078703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45983.304888078703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45983.304888078703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45983.304888078703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45983.304888078703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45983.304888078703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45983.304888078703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45983.304888078703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45983.304888078703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45983.304888078703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45983.304888078703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45983.304888078703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45983.304888078703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45983.304888078703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45983.304888078703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45983.304888078703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45983.304888078703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45983.304888078703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45983.304888078703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45983.304888078703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45983.304888078703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45983.304888078703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45983.304888078703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45983.304888078703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45983.304888078703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45983.304888078703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45983.304888078703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45983.304888078703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45983.304888078703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45983.304888078703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45983.304888078703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45983.304888078703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45983.304888078703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45983.304888078703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45983.304888078703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45983.304888078703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45983.304888078703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45983.304888078703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45983.304888078703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45983.304888078703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45983.304888078703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45983.304888078703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45983.304888078703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45983.304888078703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45983.304888078703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45983.304888078703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45983.304888078703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45983.304888078703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45983.304888078703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45983.304888078703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45983.304888078703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45983.304888078703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45983.304888078703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45983.304888078703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45983.304888078703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45983.304888078703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45983.304888078703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45983.304888078703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45983.304888078703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45983.304888078703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45983.304888078703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45983.304888078703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45983.304888078703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45983.304888078703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45983.304888078703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45983.304888078703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45983.304888078703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45983.304888078703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45983.304888078703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45983.304888078703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45983.304888078703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45983.304888078703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45983.304888078703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45983.304888078703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45983.304888078703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45983.304888078703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45983.304888078703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45983.304888078703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45983.304888078703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45983.304888078703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45983.304888078703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45983.304888078703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45983.304888078703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45983.304888078703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45983.304888078703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45983.304888078703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45983.304888078703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45983.304888078703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45983.304888078703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45983.304888078703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45983.304888078703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45983.304888078703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45983.304888078703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45983.304888078703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45983.304888078703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45983.304888078703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45983.304888078703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45983.304888078703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45983.304888078703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45983.304888078703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45983.304888078703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45983.304888078703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45983.304888078703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45983.304888078703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45983.304888078703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45983.304888078703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45983.304888078703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45983.304888078703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45983.304888078703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45983.304888078703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45983.304888078703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45983.304888078703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45983.304888078703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45983.304888078703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45983.304888078703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45983.304888078703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45983.304888078703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45983.304888078703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45983.304888078703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45983.304888078703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45983.304888078703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45983.304888078703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45983.304888078703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45983.304888078703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45983.304888078703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45983.304888078703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45983.304888078703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45983.304888078703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45983.304888078703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45983.304888078703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45983.304888078703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45983.304888078703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45983.304888078703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45983.304888078703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45983.304888078703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45983.304888078703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45983.304888078703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45983.304888078703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45983.304888078703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45983.304888078703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45983.304888078703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45983.304888078703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45983.304888078703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45983.304888078703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45983.304888078703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45983.304888078703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45983.304888078703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45983.304888078703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45983.304888078703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45983.304888078703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45983.304888078703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45983.304888078703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45983.304888078703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45983.304888078703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45983.304888078703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45983.304888078703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45983.304888078703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45983.304888078703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45983.304888078703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45983.304888078703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45983.304888078703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45983.304888078703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45983.304888078703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45983.304888078703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45983.304888078703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45983.304888078703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45983.304888078703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45983.304888078703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45983.304888078703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45983.304888078703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45983.304888078703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45983.304888078703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45983.304888078703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45983.304888078703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45983.304888078703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45983.304888078703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45983.304888078703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45983.304888078703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45983.304888078703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45983.304888078703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45983.304888078703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45983.304888078703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45983.304888078703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45983.304888078703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45983.304888078703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45983.304888078703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45983.304888078703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45983.304888078703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45983.304888078703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45983.304888078703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45983.304888078703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45983.304888078703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45983.304888078703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45983.304888078703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45983.304888078703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45983.304888078703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45983.304888078703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45983.304888078703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45983.304888078703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45983.304888078703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45983.304888078703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45983.304888078703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45983.304888078703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45983.304888078703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45983.304888078703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45983.304888078703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45983.304888078703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45983.304888078703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45983.304888078703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45983.304888078703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45983.304888078703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45983.304888078703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45983.304888078703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45983.304888078703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45983.304888078703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45983.304888078703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45983.304888078703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45983.304888078703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45983.304888078703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45983.304888078703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45983.304888078703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45983.304888078703</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91.472828124999069</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57.116010995370743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34.643777199074975</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5.7900848379649688</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1.9315894675892196</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32664</v>
      </c>
      <c r="E7" s="109" t="s">
        <v>39102</v>
      </c>
      <c r="F7" s="128">
        <v>45982.768553240741</v>
      </c>
      <c r="G7" s="111">
        <f ca="1">IFERROR(NOW()-F7,"")</f>
        <v>0.5363348379614763</v>
      </c>
      <c r="H7" s="128">
        <v>45982.753275462965</v>
      </c>
      <c r="I7" s="109" t="str">
        <f>IFERROR(VLOOKUP(D7,DB!A:F,6,0),"")</f>
        <v>SCECO</v>
      </c>
      <c r="J7" s="109" t="str">
        <f>IFERROR(VLOOKUP(D7,DB!A:G,7,0),"")</f>
        <v>Good</v>
      </c>
      <c r="K7" s="109" t="s">
        <v>39125</v>
      </c>
      <c r="L7" s="109" t="str">
        <f>IFERROR(VLOOKUP(D7,DB!A:I,9,0),"")</f>
        <v>Latis</v>
      </c>
    </row>
    <row r="8" spans="1:13">
      <c r="A8" s="109" t="s">
        <v>39126</v>
      </c>
      <c r="B8" s="109" t="str">
        <f>IFERROR(VLOOKUP(D8,DB!A:K,11,0),"")</f>
        <v>R5</v>
      </c>
      <c r="C8" s="109">
        <v>1</v>
      </c>
      <c r="D8" s="109" t="s">
        <v>15237</v>
      </c>
      <c r="E8" s="109" t="s">
        <v>39021</v>
      </c>
      <c r="F8" s="128">
        <v>45982.864016203705</v>
      </c>
      <c r="G8" s="111">
        <f ca="1">IFERROR(NOW()-F8,"")</f>
        <v>0.44087187499826541</v>
      </c>
      <c r="H8" s="128">
        <v>45982.843182870369</v>
      </c>
      <c r="I8" s="109" t="str">
        <f>IFERROR(VLOOKUP(D8,DB!A:F,6,0),"")</f>
        <v>SCECO</v>
      </c>
      <c r="J8" s="109" t="str">
        <f>IFERROR(VLOOKUP(D8,DB!A:G,7,0),"")</f>
        <v>Dead</v>
      </c>
      <c r="K8" s="109" t="s">
        <v>39127</v>
      </c>
      <c r="L8" s="109" t="str">
        <f>IFERROR(VLOOKUP(D8,DB!A:I,9,0),"")</f>
        <v>Latis</v>
      </c>
    </row>
    <row r="9" spans="1:13">
      <c r="A9" s="109" t="s">
        <v>39128</v>
      </c>
      <c r="B9" s="109" t="str">
        <f>IFERROR(VLOOKUP(D9,DB!A:K,11,0),"")</f>
        <v>R5</v>
      </c>
      <c r="C9" s="109">
        <v>1</v>
      </c>
      <c r="D9" s="109" t="s">
        <v>35462</v>
      </c>
      <c r="E9" s="109" t="s">
        <v>39102</v>
      </c>
      <c r="F9" s="128">
        <v>45983.248078703706</v>
      </c>
      <c r="G9" s="111">
        <f ca="1">IFERROR(NOW()-F9,"")</f>
        <v>5.6809374997101258E-2</v>
      </c>
      <c r="H9" s="128">
        <v>45983.228483796294</v>
      </c>
      <c r="I9" s="109" t="str">
        <f>IFERROR(VLOOKUP(D9,DB!A:F,6,0),"")</f>
        <v>SCECO</v>
      </c>
      <c r="J9" s="109" t="str">
        <f>IFERROR(VLOOKUP(D9,DB!A:G,7,0),"")</f>
        <v>Dead</v>
      </c>
      <c r="K9" s="109" t="s">
        <v>39129</v>
      </c>
      <c r="L9" s="109" t="str">
        <f>IFERROR(VLOOKUP(D9,DB!A:I,9,0),"")</f>
        <v>Latis</v>
      </c>
    </row>
    <row r="10" spans="1:13">
      <c r="A10" s="109"/>
      <c r="B10" s="109" t="str">
        <f>IFERROR(VLOOKUP(D10,DB!A:K,11,0),"")</f>
        <v/>
      </c>
      <c r="C10" s="109"/>
      <c r="D10" s="109"/>
      <c r="E10" s="109"/>
      <c r="F10" s="109"/>
      <c r="G10" s="111">
        <f ca="1">IFERROR(NOW()-F10,"")</f>
        <v>45983.304888078703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45983.304888078703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45983.304888078703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45983.304888078703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45983.304888078703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45983.304888078703</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45983.304888078703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45983.304888078703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45983.304888078703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45983.304888078703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45983.304888078703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45983.304888078703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45983.304888078703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45983.304888078703</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45983.304888078703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45983.304888078703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45983.304888078703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45983.304888078703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45983.304888078703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45983.304888078703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45983.304888078703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45983.304888078703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45983.304888078703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45983.304888078703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45983.304888078703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45983.304888078703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45983.304888078703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45983.304888078703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45983.304888078703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45983.304888078703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45983.304888078703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45983.304888078703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45983.304888078703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45983.304888078703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45983.304888078703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45983.304888078703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45983.304888078703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45983.304888078703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45983.304888078703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45983.304888078703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45983.304888078703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45983.304888078703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45983.304888078703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45983.304888078703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45983.304888078703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45983.304888078703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45983.304888078703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45983.304888078703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45983.304888078703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45983.304888078703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45983.304888078703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45983.304888078703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45983.304888078703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45983.304888078703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45983.304888078703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45983.304888078703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45983.304888078703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45983.304888078703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45983.304888078703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45983.304888078703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45983.304888078703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45983.304888078703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45983.304888078703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45983.304888078703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45983.304888078703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45983.304888078703</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45983.304888078703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45983.304888078703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45983.304888078703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45983.304888078703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45983.304888078703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45983.304888078703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45983.304888078703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45983.304888078703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45983.304888078703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45983.304888078703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45983.304888078703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45983.304888078703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45983.304888078703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45983.304888078703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45983.304888078703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45983.304888078703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45983.304888078703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45983.304888078703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45983.304888078703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45983.304888078703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45983.304888078703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45983.304888078703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45983.304888078703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45983.304888078703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45983.304888078703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45983.304888078703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45983.304888078703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45983.304888078703</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2</v>
      </c>
      <c r="D2" s="119" t="s">
        <v>36159</v>
      </c>
      <c r="E2" s="109" t="s">
        <v>39021</v>
      </c>
      <c r="F2" s="121">
        <v>45983.278645833336</v>
      </c>
      <c r="G2" s="104">
        <f t="shared" ref="G2:G23" ca="1" si="0">IFERROR(NOW()-F2,"-")</f>
        <v>2.6242476851621177E-2</v>
      </c>
      <c r="H2" s="121">
        <v>45983.276423611111</v>
      </c>
      <c r="I2" s="119" t="str">
        <f>IFERROR(VLOOKUP(D2,DB!A:F,6,0),"")</f>
        <v>SCECO</v>
      </c>
      <c r="J2" s="119" t="str">
        <f>IFERROR(VLOOKUP(D2,DB!A:G,7,0),"")</f>
        <v>Vandalized</v>
      </c>
      <c r="K2" s="122" t="s">
        <v>39131</v>
      </c>
      <c r="L2" s="123" t="str">
        <f>IFERROR(VLOOKUP(D2,DB!A:I,9,0),"")</f>
        <v>Latis</v>
      </c>
    </row>
    <row r="3" spans="1:16382" ht="31.5" customHeight="1">
      <c r="A3" s="118" t="s">
        <v>39132</v>
      </c>
      <c r="B3" s="119" t="str">
        <f>IFERROR(VLOOKUP(D3,DB!A:K,11,0),"")</f>
        <v>R6</v>
      </c>
      <c r="C3" s="120">
        <v>1</v>
      </c>
      <c r="D3" s="119" t="s">
        <v>33716</v>
      </c>
      <c r="E3" s="109" t="s">
        <v>39021</v>
      </c>
      <c r="F3" s="121">
        <v>45983.278645833336</v>
      </c>
      <c r="G3" s="104">
        <f t="shared" ca="1" si="0"/>
        <v>2.6242476851621177E-2</v>
      </c>
      <c r="H3" s="121">
        <v>45983.278599537036</v>
      </c>
      <c r="I3" s="119" t="str">
        <f>IFERROR(VLOOKUP(D3,DB!A:F,6,0),"")</f>
        <v>SCECO</v>
      </c>
      <c r="J3" s="119" t="str">
        <f>IFERROR(VLOOKUP(D3,DB!A:G,7,0),"")</f>
        <v>Vandalized</v>
      </c>
      <c r="K3" s="122" t="s">
        <v>39133</v>
      </c>
      <c r="L3" s="123" t="str">
        <f>IFERROR(VLOOKUP(D3,DB!A:I,9,0),"")</f>
        <v>Latis</v>
      </c>
    </row>
    <row r="4" spans="1:16382" ht="31.5" customHeight="1">
      <c r="A4" s="118"/>
      <c r="B4" s="119" t="str">
        <f>IFERROR(VLOOKUP(D4,DB!A:K,11,0),"")</f>
        <v/>
      </c>
      <c r="C4" s="120"/>
      <c r="D4" s="119"/>
      <c r="E4" s="109"/>
      <c r="F4" s="121"/>
      <c r="G4" s="104">
        <f t="shared" ca="1" si="0"/>
        <v>45983.304888310187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45983.304888310187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45983.304888310187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45983.304888310187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45983.304888310187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45983.304888310187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45983.304888310187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45983.304888310187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45983.304888310187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45983.304888310187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45983.304888310187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45983.304888310187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45983.304888310187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45983.304888310187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45983.304888310187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45983.304888310187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45983.304888310187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45983.304888310187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45983.304888310187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45983.304888310187</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2025-11-22T04:19:06Z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