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587" documentId="13_ncr:1_{F6CB121F-512D-4AA6-A0C1-0FB36C537598}" xr6:coauthVersionLast="47" xr6:coauthVersionMax="47" xr10:uidLastSave="{2C46D0CA-64FD-4367-A355-5086E74E0D25}"/>
  <bookViews>
    <workbookView xWindow="-109" yWindow="-109" windowWidth="26301" windowHeight="14169" firstSheet="5"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<sst xmlns="http://schemas.openxmlformats.org/spreadsheetml/2006/main" count="179031" uniqueCount="39108">
  <si>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</si>
  <si>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</si>
  <si>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</si>
  <si>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</si>
  <si>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</si>
  <si>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</si>
  <si>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</si>
  <si>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</si>
  <si>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</si>
  <si>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</si>
  <si>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</si>
  <si>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</si>
  <si>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</si>
  <si>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</si>
  <si>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</si>
  <si>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</si>
  <si>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</si>
  <si>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</si>
  <si>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</si>
  <si>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</si>
  <si>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</si>
  <si>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</si>
  <si>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</si>
  <si>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</si>
  <si>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</si>
  <si>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</si>
  <si>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</si>
  <si>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</si>
  <si>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</si>
  <si>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</si>
  <si>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</si>
  <si>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</si>
  <si>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</si>
  <si>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</si>
  <si>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</si>
  <si>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</si>
  <si>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</si>
  <si>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</si>
  <si>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</si>
  <si>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</si>
  <si>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</si>
  <si>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</si>
  <si>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</si>
  <si>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</si>
  <si>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</si>
  <si>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</si>
  <si>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</si>
  <si>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</si>
  <si>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</si>
  <si>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</si>
  <si>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</si>
  <si>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</si>
  <si>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</si>
  <si>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</si>
  <si>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</si>
  <si>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</si>
  <si>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</si>
  <si>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</si>
  <si>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</si>
  <si>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</si>
  <si>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</si>
  <si>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</si>
  <si>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</si>
  <si>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</si>
  <si>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</si>
  <si>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</si>
  <si>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</si>
  <si>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</si>
  <si>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</si>
  <si>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</si>
  <si>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</si>
  <si>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</si>
  <si>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</si>
  <si>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</si>
  <si>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</si>
  <si>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</si>
  <si>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</si>
  <si>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</si>
  <si>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</si>
  <si>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</si>
  <si>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</si>
  <si>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</si>
  <si>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</si>
  <si>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</si>
  <si>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</si>
  <si>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</si>
  <si>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</si>
  <si>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</si>
  <si>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</si>
  <si>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</si>
  <si>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</si>
  <si>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</si>
  <si>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</si>
  <si>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</si>
  <si>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</si>
  <si>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</si>
  <si>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</si>
  <si>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</si>
  <si>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</si>
  <si>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</si>
  <si>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</si>
  <si>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</si>
  <si>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</si>
  <si>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</si>
  <si>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</si>
  <si>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</si>
  <si>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</si>
  <si>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</si>
  <si>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</si>
  <si>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</si>
  <si>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</si>
  <si>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</si>
  <si>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</si>
  <si>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</si>
  <si>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</si>
  <si>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</si>
  <si>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</si>
  <si>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</si>
  <si>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</si>
  <si>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</si>
  <si>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</si>
  <si>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</si>
  <si>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</si>
  <si>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</si>
  <si>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</si>
  <si>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</si>
  <si>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</si>
  <si>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</si>
  <si>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</si>
  <si>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</si>
  <si>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</si>
  <si>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</si>
  <si>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</si>
  <si>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</si>
  <si>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</si>
  <si>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</si>
  <si>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</si>
  <si>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</si>
  <si>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</si>
  <si>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</si>
  <si>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</si>
  <si>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</si>
  <si>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</si>
  <si>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</si>
  <si>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</si>
  <si>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</si>
  <si>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</si>
  <si>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</si>
  <si>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</si>
  <si>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</si>
  <si>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</si>
  <si>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</si>
  <si>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</si>
  <si>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</si>
  <si>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</si>
  <si>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</si>
  <si>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</si>
  <si>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</si>
  <si>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</si>
  <si>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</si>
  <si>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</si>
  <si>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</si>
  <si>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</si>
  <si>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</si>
  <si>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</si>
  <si>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</si>
  <si>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</si>
  <si>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</si>
  <si>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</si>
  <si>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</si>
  <si>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</si>
  <si>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</si>
  <si>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</si>
  <si>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</si>
  <si>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</si>
  <si>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</si>
  <si>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</si>
  <si>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</si>
  <si>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</si>
  <si>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</si>
  <si>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</si>
  <si>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</si>
  <si>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</si>
  <si>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</si>
  <si>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</si>
  <si>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</si>
  <si>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</si>
  <si>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</si>
  <si>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</si>
  <si>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</si>
  <si>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</si>
  <si>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</si>
  <si>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</si>
  <si>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</si>
  <si>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</si>
  <si>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</si>
  <si>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</si>
  <si>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</si>
  <si>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</si>
  <si>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</si>
  <si>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</si>
  <si>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</si>
  <si>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</si>
  <si>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</si>
  <si>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</si>
  <si>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</si>
  <si>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</si>
  <si>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</si>
  <si>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</si>
  <si>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</si>
  <si>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</si>
  <si>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</si>
  <si>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</si>
  <si>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</si>
  <si>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</si>
  <si>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</si>
  <si>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</si>
  <si>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</si>
  <si>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</si>
  <si>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</si>
  <si>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</si>
  <si>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</si>
  <si>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</si>
  <si>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</si>
  <si>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</si>
  <si>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</si>
  <si>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</si>
  <si>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</si>
  <si>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</si>
  <si>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</si>
  <si>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</si>
  <si>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</si>
  <si>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</si>
  <si>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</si>
  <si>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</si>
  <si>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</si>
  <si>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</si>
  <si>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</si>
  <si>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</si>
  <si>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</si>
  <si>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</si>
  <si>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</si>
  <si>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</si>
  <si>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</si>
  <si>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</si>
  <si>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</si>
  <si>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</si>
  <si>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</si>
  <si>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</si>
  <si>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</si>
  <si>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</si>
  <si>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</si>
  <si>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</si>
  <si>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</si>
  <si>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</si>
  <si>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</si>
  <si>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</si>
  <si>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</si>
  <si>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</si>
  <si>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</si>
  <si>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</si>
  <si>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</si>
  <si>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</si>
  <si>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</si>
  <si>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</si>
  <si>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</si>
  <si>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</si>
  <si>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</si>
  <si>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</si>
  <si>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</si>
  <si>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</si>
  <si>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</si>
  <si>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</si>
  <si>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</si>
  <si>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</si>
  <si>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</si>
  <si>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</si>
  <si>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</si>
  <si>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</si>
  <si>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</si>
  <si>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</si>
  <si>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</si>
  <si>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</si>
  <si>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</si>
  <si>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</si>
  <si>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</si>
  <si>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</si>
  <si>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</si>
  <si>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</si>
  <si>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</si>
  <si>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</si>
  <si>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</si>
  <si>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</si>
  <si>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</si>
  <si>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</si>
  <si>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</si>
  <si>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</si>
  <si>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</si>
  <si>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</si>
  <si>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</si>
  <si>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</si>
  <si>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</si>
  <si>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</si>
  <si>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</si>
  <si>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</si>
  <si>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</si>
  <si>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</si>
  <si>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</si>
  <si>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</si>
  <si>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</si>
  <si>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</si>
  <si>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</si>
  <si>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</si>
  <si>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</si>
  <si>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</si>
  <si>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</si>
  <si>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</si>
  <si>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</si>
  <si>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</si>
  <si>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</si>
  <si>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</si>
  <si>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</si>
  <si>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</si>
  <si>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</si>
  <si>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</si>
  <si>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</si>
  <si>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</si>
  <si>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</si>
  <si>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</si>
  <si>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</si>
  <si>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</si>
  <si>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</si>
  <si>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</si>
  <si>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</si>
  <si>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</si>
  <si>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</si>
  <si>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</si>
  <si>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</si>
  <si>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</si>
  <si>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</si>
  <si>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</si>
  <si>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</si>
  <si>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</si>
  <si>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</si>
  <si>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</si>
  <si>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</si>
  <si>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</si>
  <si>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</si>
  <si>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</si>
  <si>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</si>
  <si>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</si>
  <si>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</si>
  <si>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</si>
  <si>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</si>
  <si>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</si>
  <si>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</si>
  <si>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</si>
  <si>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</si>
  <si>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</si>
  <si>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</si>
  <si>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</si>
  <si>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</si>
  <si>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</si>
  <si>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</si>
  <si>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</si>
  <si>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</si>
  <si>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</si>
  <si>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</si>
  <si>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</si>
  <si>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</si>
  <si>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</si>
  <si>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</si>
  <si>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</si>
  <si>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</si>
  <si>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</si>
  <si>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</si>
  <si>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</si>
  <si>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</si>
  <si>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</si>
  <si>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</si>
  <si>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</si>
  <si>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</si>
  <si>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</si>
  <si>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</si>
  <si>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</si>
  <si>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</si>
  <si>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</si>
  <si>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</si>
  <si>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</si>
  <si>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</si>
  <si>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</si>
  <si>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</si>
  <si>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</si>
  <si>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</si>
  <si>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</si>
  <si>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</si>
  <si>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</si>
  <si>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</si>
  <si>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</si>
  <si>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</si>
  <si>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</si>
  <si>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</si>
  <si>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</si>
  <si>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</si>
  <si>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</si>
  <si>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</si>
  <si>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</si>
  <si>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</si>
  <si>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</si>
  <si>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</si>
  <si>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</si>
  <si>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</si>
  <si>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</si>
  <si>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</si>
  <si>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</si>
  <si>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</si>
  <si>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</si>
  <si>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</si>
  <si>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</si>
  <si>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</si>
  <si>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</si>
  <si>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</si>
  <si>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</si>
  <si>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</si>
  <si>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</si>
  <si>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</si>
  <si>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</si>
  <si>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</si>
  <si>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</si>
  <si>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</si>
  <si>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</si>
  <si>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</si>
  <si>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</si>
  <si>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</si>
  <si>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</si>
  <si>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</si>
  <si>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</si>
  <si>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</si>
  <si>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</si>
  <si>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</si>
  <si>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</si>
  <si>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</si>
  <si>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</si>
  <si>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</si>
  <si>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</si>
  <si>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</si>
  <si>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</si>
  <si>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</si>
  <si>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</si>
  <si>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</si>
  <si>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</si>
  <si>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</si>
  <si>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</si>
  <si>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</si>
  <si>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</si>
  <si>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</si>
  <si>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</si>
  <si>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</si>
  <si>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</si>
  <si>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</si>
  <si>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</si>
  <si>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</si>
  <si>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</si>
  <si>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</si>
  <si>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</si>
  <si>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</si>
  <si>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</si>
  <si>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</si>
  <si>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</si>
  <si>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</si>
  <si>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</si>
  <si>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</si>
  <si>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</si>
  <si>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</si>
  <si>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</si>
  <si>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</si>
  <si>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</si>
  <si>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</si>
  <si>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</si>
  <si>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</si>
  <si>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</si>
  <si>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</si>
  <si>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</si>
  <si>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</si>
  <si>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</si>
  <si>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</si>
  <si>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</si>
  <si>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</si>
  <si>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</si>
  <si>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</si>
  <si>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</si>
  <si>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</si>
  <si>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</si>
  <si>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</si>
  <si>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</si>
  <si>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</si>
  <si>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</si>
  <si>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</si>
  <si>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</si>
  <si>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</si>
  <si>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</si>
  <si>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</si>
  <si>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</si>
  <si>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</si>
  <si>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</si>
  <si>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</si>
  <si>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</si>
  <si>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</si>
  <si>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</si>
  <si>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</si>
  <si>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</si>
  <si>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</si>
  <si>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</si>
  <si>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</si>
  <si>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</si>
  <si>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</si>
  <si>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</si>
  <si>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</si>
  <si>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</si>
  <si>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</si>
  <si>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</si>
  <si>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</si>
  <si>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</si>
  <si>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</si>
  <si>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</si>
  <si>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</si>
  <si>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</si>
  <si>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</si>
  <si>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</si>
  <si>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</si>
  <si>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</si>
  <si>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</si>
  <si>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</si>
  <si>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</si>
  <si>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</si>
  <si>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</si>
  <si>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</si>
  <si>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</si>
  <si>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</si>
  <si>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</si>
  <si>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</si>
  <si>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</si>
  <si>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</si>
  <si>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</si>
  <si>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</si>
  <si>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</si>
  <si>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</si>
  <si>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</si>
  <si>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</si>
  <si>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</si>
  <si>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</si>
  <si>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</si>
  <si>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</si>
  <si>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</si>
  <si>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</si>
  <si>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</si>
  <si>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</si>
  <si>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</si>
  <si>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</si>
  <si>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</si>
  <si>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</si>
  <si>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</si>
  <si>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</si>
  <si>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</si>
  <si>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</si>
  <si>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</si>
  <si>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</si>
  <si>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</si>
  <si>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</si>
  <si>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</si>
  <si>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</si>
  <si>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</si>
  <si>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</si>
  <si>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</si>
  <si>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</si>
  <si>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</si>
  <si>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</si>
  <si>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</si>
  <si>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</si>
  <si>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</si>
  <si>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</si>
  <si>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</si>
  <si>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</si>
  <si>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</si>
  <si>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</si>
  <si>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</si>
  <si>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</si>
  <si>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</si>
  <si>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</si>
  <si>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</si>
  <si>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</si>
  <si>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</si>
  <si>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</si>
  <si>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</si>
  <si>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</si>
  <si>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</si>
  <si>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</si>
  <si>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</si>
  <si>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</si>
  <si>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</si>
  <si>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</si>
  <si>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</si>
  <si>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</si>
  <si>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</si>
  <si>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</si>
  <si>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</si>
  <si>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</si>
  <si>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</si>
  <si>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</si>
  <si>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</si>
  <si>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</si>
  <si>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</si>
  <si>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</si>
  <si>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</si>
  <si>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</si>
  <si>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</si>
  <si>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</si>
  <si>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</si>
  <si>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</si>
  <si>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</si>
  <si>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</si>
  <si>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</si>
  <si>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</si>
  <si>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</si>
  <si>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</si>
  <si>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</si>
  <si>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</si>
  <si>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</si>
  <si>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</si>
  <si>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</si>
  <si>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</si>
  <si>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</si>
  <si>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</si>
  <si>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</si>
  <si>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</si>
  <si>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</si>
  <si>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</si>
  <si>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</si>
  <si>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</si>
  <si>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</si>
  <si>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</si>
  <si>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</si>
  <si>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</si>
  <si>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</si>
  <si>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</si>
  <si>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</si>
  <si>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</si>
  <si>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</si>
  <si>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</si>
  <si>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</si>
  <si>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</si>
  <si>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</si>
  <si>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</si>
  <si>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</si>
  <si>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</si>
  <si>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</si>
  <si>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</si>
  <si>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</si>
  <si>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</si>
  <si>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</si>
  <si>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</si>
  <si>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</si>
  <si>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</si>
  <si>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</si>
  <si>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</si>
  <si>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</si>
  <si>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</si>
  <si>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</si>
  <si>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</si>
  <si>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</si>
  <si>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</si>
  <si>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</si>
  <si>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</si>
  <si>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</si>
  <si>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</si>
  <si>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</si>
  <si>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</si>
  <si>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</si>
  <si>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</si>
  <si>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</si>
  <si>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</si>
  <si>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</si>
  <si>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</si>
  <si>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</si>
  <si>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</si>
  <si>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</si>
  <si>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</si>
  <si>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</si>
  <si>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</si>
  <si>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</si>
  <si>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</si>
  <si>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</si>
  <si>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</si>
  <si>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</si>
  <si>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</si>
  <si>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</si>
  <si>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</si>
  <si>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</si>
  <si>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</si>
  <si>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</si>
  <si>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</si>
  <si>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</si>
  <si>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</si>
  <si>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</si>
  <si>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</si>
  <si>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</si>
  <si>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</si>
  <si>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</si>
  <si>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</si>
  <si>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</si>
  <si>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</si>
  <si>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</si>
  <si>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</si>
  <si>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</si>
  <si>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</si>
  <si>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</si>
  <si>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</si>
  <si>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</si>
  <si>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</si>
  <si>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</si>
  <si>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</si>
  <si>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</si>
  <si>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</si>
  <si>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</si>
  <si>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</si>
  <si>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</si>
  <si>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</si>
  <si>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</si>
  <si>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</si>
  <si>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</si>
  <si>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</si>
  <si>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</si>
  <si>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</si>
  <si>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</si>
  <si>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</si>
  <si>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</si>
  <si>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</si>
  <si>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</si>
  <si>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</si>
  <si>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</si>
  <si>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</si>
  <si>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</si>
  <si>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</si>
  <si>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</si>
  <si>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</si>
  <si>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</si>
  <si>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</si>
  <si>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</si>
  <si>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</si>
  <si>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</si>
  <si>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</si>
  <si>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</si>
  <si>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</si>
  <si>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</si>
  <si>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</si>
  <si>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</si>
  <si>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</si>
  <si>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</si>
  <si>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</si>
  <si>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</si>
  <si>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</si>
  <si>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</si>
  <si>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</si>
  <si>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</si>
  <si>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</si>
  <si>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</si>
  <si>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</si>
  <si>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</si>
  <si>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</si>
  <si>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</si>
  <si>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</si>
  <si>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</si>
  <si>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</si>
  <si>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</si>
  <si>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</si>
  <si>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</si>
  <si>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</si>
  <si>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</si>
  <si>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</si>
  <si>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</si>
  <si>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</si>
  <si>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</si>
  <si>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</si>
  <si>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</si>
  <si>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</si>
  <si>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</si>
  <si>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</si>
  <si>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</si>
  <si>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</si>
  <si>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</si>
  <si>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</si>
  <si>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</si>
  <si>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</si>
  <si>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</si>
  <si>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</si>
  <si>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</si>
  <si>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</si>
  <si>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</si>
  <si>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</si>
  <si>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</si>
  <si>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</si>
  <si>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</si>
  <si>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</si>
  <si>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</si>
  <si>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</si>
  <si>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</si>
  <si>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</si>
  <si>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</si>
  <si>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</si>
  <si>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</si>
  <si>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</si>
  <si>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</si>
  <si>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</si>
  <si>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</si>
  <si>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</si>
  <si>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</si>
  <si>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</si>
  <si>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</si>
  <si>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</si>
  <si>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</si>
  <si>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</si>
  <si>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</si>
  <si>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</si>
  <si>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</si>
  <si>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</si>
  <si>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</si>
  <si>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</si>
  <si>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</si>
  <si>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</si>
  <si>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</si>
  <si>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</si>
  <si>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</si>
  <si>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</si>
  <si>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</si>
  <si>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</si>
  <si>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</si>
  <si>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</si>
  <si>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</si>
  <si>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</si>
  <si>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</si>
  <si>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</si>
  <si>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</si>
  <si>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</si>
  <si>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</si>
  <si>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</si>
  <si>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</si>
  <si>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</si>
  <si>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</si>
  <si>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</si>
  <si>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</si>
  <si>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</si>
  <si>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</si>
  <si>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</si>
  <si>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</si>
  <si>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</si>
  <si>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</si>
  <si>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</si>
  <si>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</si>
  <si>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</si>
  <si>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</si>
  <si>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</si>
  <si>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</si>
  <si>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</si>
  <si>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</si>
  <si>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</si>
  <si>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</si>
  <si>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</si>
  <si>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</si>
  <si>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</si>
  <si>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</si>
  <si>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</si>
  <si>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</si>
  <si>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</si>
  <si>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</si>
  <si>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</si>
  <si>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</si>
  <si>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</si>
  <si>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</si>
  <si>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</si>
  <si>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</si>
  <si>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</si>
  <si>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</si>
  <si>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</si>
  <si>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</si>
  <si>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</si>
  <si>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</si>
  <si>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</si>
  <si>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</si>
  <si>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</si>
  <si>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</si>
  <si>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</si>
  <si>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</si>
  <si>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</si>
  <si>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</si>
  <si>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</si>
  <si>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</si>
  <si>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</si>
  <si>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</si>
  <si>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</si>
  <si>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</si>
  <si>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</si>
  <si>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</si>
  <si>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</si>
  <si>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</si>
  <si>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</si>
  <si>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</si>
  <si>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</si>
  <si>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</si>
  <si>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</si>
  <si>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</si>
  <si>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</si>
  <si>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</si>
  <si>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</si>
  <si>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</si>
  <si>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</si>
  <si>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</si>
  <si>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</si>
  <si>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</si>
  <si>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</si>
  <si>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</si>
  <si>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</si>
  <si>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</si>
  <si>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</si>
  <si>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</si>
  <si>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</si>
  <si>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</si>
  <si>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</si>
  <si>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</si>
  <si>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</si>
  <si>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</si>
  <si>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</si>
  <si>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</si>
  <si>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</si>
  <si>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</si>
  <si>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</si>
  <si>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</si>
  <si>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</si>
  <si>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</si>
  <si>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</si>
  <si>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</si>
  <si>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</si>
  <si>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</si>
  <si>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</si>
  <si>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</si>
  <si>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</si>
  <si>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</si>
  <si>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</si>
  <si>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</si>
  <si>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</si>
  <si>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</si>
  <si>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</si>
  <si>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</si>
  <si>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</si>
  <si>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</si>
  <si>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</si>
  <si>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</si>
  <si>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</si>
  <si>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</si>
  <si>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</si>
  <si>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</si>
  <si>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</si>
  <si>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</si>
  <si>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</si>
  <si>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</si>
  <si>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</si>
  <si>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</si>
  <si>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</si>
  <si>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</si>
  <si>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</si>
  <si>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</si>
  <si>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</si>
  <si>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</si>
  <si>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</si>
  <si>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</si>
  <si>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</si>
  <si>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</si>
  <si>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</si>
  <si>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</si>
  <si>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</si>
  <si>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</si>
  <si>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</si>
  <si>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</si>
  <si>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</si>
  <si>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</si>
  <si>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</si>
  <si>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</si>
  <si>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</si>
  <si>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</si>
  <si>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</si>
  <si>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</si>
  <si>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</si>
  <si>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</si>
  <si>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</si>
  <si>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</si>
  <si>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</si>
  <si>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</si>
  <si>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</si>
  <si>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</si>
  <si>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</si>
  <si>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</si>
  <si>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</si>
  <si>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</si>
  <si>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</si>
  <si>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</si>
  <si>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</si>
  <si>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</si>
  <si>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</si>
  <si>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</si>
  <si>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</si>
  <si>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</si>
  <si>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</si>
  <si>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</si>
  <si>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</si>
  <si>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</si>
  <si>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</si>
  <si>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</si>
  <si>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</si>
  <si>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</si>
  <si>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</si>
  <si>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</si>
  <si>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</si>
  <si>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</si>
  <si>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</si>
  <si>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</si>
  <si>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</si>
  <si>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</si>
  <si>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</si>
  <si>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</si>
  <si>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</si>
  <si>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</si>
  <si>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</si>
  <si>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</si>
  <si>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</si>
  <si>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</si>
  <si>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</si>
  <si>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</si>
  <si>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</si>
  <si>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</si>
  <si>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</si>
  <si>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</si>
  <si>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</si>
  <si>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</si>
  <si>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</si>
  <si>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</si>
  <si>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</si>
  <si>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</si>
  <si>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</si>
  <si>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</si>
  <si>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</si>
  <si>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</si>
  <si>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</si>
  <si>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</si>
  <si>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</si>
  <si>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</si>
  <si>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</si>
  <si>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</si>
  <si>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</si>
  <si>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</si>
  <si>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</si>
  <si>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</si>
  <si>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</si>
  <si>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</si>
  <si>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</si>
  <si>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</si>
  <si>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</si>
  <si>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</si>
  <si>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</si>
  <si>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</si>
  <si>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</si>
  <si>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</si>
  <si>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</si>
  <si>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</si>
  <si>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</si>
  <si>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</si>
  <si>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</si>
  <si>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</si>
  <si>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</si>
  <si>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</si>
  <si>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</si>
  <si>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</si>
  <si>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</si>
  <si>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</si>
  <si>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</si>
  <si>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</si>
  <si>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</si>
  <si>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</si>
  <si>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</si>
  <si>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</si>
  <si>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</si>
  <si>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</si>
  <si>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</si>
  <si>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</si>
  <si>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</si>
  <si>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</si>
  <si>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</si>
  <si>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</si>
  <si>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</si>
  <si>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</si>
  <si>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</si>
  <si>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</si>
  <si>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</si>
  <si>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</si>
  <si>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</si>
  <si>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</si>
  <si>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</si>
  <si>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</si>
  <si>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</si>
  <si>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</si>
  <si>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</si>
  <si>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</si>
  <si>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</si>
  <si>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</si>
  <si>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</si>
  <si>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</si>
  <si>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</si>
  <si>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</si>
  <si>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</si>
  <si>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</si>
  <si>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</si>
  <si>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</si>
  <si>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</si>
  <si>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</si>
  <si>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</si>
  <si>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</si>
  <si>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</si>
  <si>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</si>
  <si>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</si>
  <si>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</si>
  <si>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</si>
  <si>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</si>
  <si>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</si>
  <si>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</si>
  <si>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</si>
  <si>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</si>
  <si>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</si>
  <si>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</si>
  <si>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</si>
  <si>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</si>
  <si>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</si>
  <si>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</si>
  <si>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</si>
  <si>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</si>
  <si>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</si>
  <si>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</si>
  <si>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</si>
  <si>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</si>
  <si>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</si>
  <si>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</si>
  <si>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</si>
  <si>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</si>
  <si>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</si>
  <si>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</si>
  <si>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</si>
  <si>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</si>
  <si>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</si>
  <si>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</si>
  <si>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</si>
  <si>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</si>
  <si>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</si>
  <si>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</si>
  <si>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</si>
  <si>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</si>
  <si>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</si>
  <si>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</si>
  <si>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</si>
  <si>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</si>
  <si>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</si>
  <si>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</si>
  <si>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</si>
  <si>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</si>
  <si>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</si>
  <si>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</si>
  <si>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</si>
  <si>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</si>
  <si>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</si>
  <si>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</si>
  <si>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</si>
  <si>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</si>
  <si>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</si>
  <si>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</si>
  <si>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</si>
  <si>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</si>
  <si>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</si>
  <si>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</si>
  <si>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</si>
  <si>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</si>
  <si>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</si>
  <si>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</si>
  <si>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</si>
  <si>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</si>
  <si>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</si>
  <si>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</si>
  <si>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</si>
  <si>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</si>
  <si>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</si>
  <si>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</si>
  <si>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</si>
  <si>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</si>
  <si>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</si>
  <si>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</si>
  <si>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</si>
  <si>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</si>
  <si>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</si>
  <si>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</si>
  <si>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</si>
  <si>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</si>
  <si>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</si>
  <si>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</si>
  <si>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</si>
  <si>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</si>
  <si>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</si>
  <si>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</si>
  <si>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</si>
  <si>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</si>
  <si>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</si>
  <si>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</si>
  <si>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</si>
  <si>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</si>
  <si>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</si>
  <si>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</si>
  <si>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</si>
  <si>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</si>
  <si>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</si>
  <si>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</si>
  <si>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</si>
  <si>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</si>
  <si>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</si>
  <si>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</si>
  <si>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</si>
  <si>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</si>
  <si>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</si>
  <si>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</si>
  <si>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</si>
  <si>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</si>
  <si>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</si>
  <si>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</si>
  <si>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</si>
  <si>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</si>
  <si>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</si>
  <si>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</si>
  <si>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</si>
  <si>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</si>
  <si>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</si>
  <si>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</si>
  <si>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</si>
  <si>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</si>
  <si>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</si>
  <si>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</si>
  <si>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</si>
  <si>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</si>
  <si>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</si>
  <si>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</si>
  <si>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</si>
  <si>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</si>
  <si>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</si>
  <si>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</si>
  <si>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</si>
  <si>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</si>
  <si>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</si>
  <si>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</si>
  <si>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</si>
  <si>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</si>
  <si>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</si>
  <si>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</si>
  <si>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</si>
  <si>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</si>
  <si>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</si>
  <si>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</si>
  <si>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</si>
  <si>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</si>
  <si>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</si>
  <si>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</si>
  <si>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</si>
  <si>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</si>
  <si>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</si>
  <si>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</si>
  <si>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</si>
  <si>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</si>
  <si>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</si>
  <si>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</si>
  <si>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</si>
  <si>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</si>
  <si>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</si>
  <si>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</si>
  <si>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</si>
  <si>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</si>
  <si>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</si>
  <si>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</si>
  <si>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</si>
  <si>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</si>
  <si>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</si>
  <si>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</si>
  <si>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</si>
  <si>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</si>
  <si>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</si>
  <si>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</si>
  <si>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</si>
  <si>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</si>
  <si>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</si>
  <si>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</si>
  <si>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</si>
  <si>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</si>
  <si>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</si>
  <si>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</si>
  <si>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</si>
  <si>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</si>
  <si>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</si>
  <si>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</si>
  <si>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</si>
  <si>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</si>
  <si>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</si>
  <si>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</si>
  <si>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</si>
  <si>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</si>
  <si>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</si>
  <si>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</si>
  <si>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</si>
  <si>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</si>
  <si>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</si>
  <si>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</si>
  <si>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</si>
  <si>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</si>
  <si>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</si>
  <si>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</si>
  <si>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</si>
  <si>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</si>
  <si>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</si>
  <si>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</si>
  <si>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</si>
  <si>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</si>
  <si>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</si>
  <si>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</si>
  <si>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</si>
  <si>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</si>
  <si>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</si>
  <si>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</si>
  <si>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</si>
  <si>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</si>
  <si>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</si>
  <si>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</si>
  <si>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</si>
  <si>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</si>
  <si>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</si>
  <si>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</si>
  <si>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</si>
  <si>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</si>
  <si>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</si>
  <si>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</si>
  <si>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</si>
  <si>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</si>
  <si>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</si>
  <si>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</si>
  <si>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</si>
  <si>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</si>
  <si>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</si>
  <si>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</si>
  <si>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</si>
  <si>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</si>
  <si>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</si>
  <si>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</si>
  <si>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</si>
  <si>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</si>
  <si>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</si>
  <si>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</si>
  <si>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</si>
  <si>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</si>
  <si>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</si>
  <si>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</si>
  <si>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</si>
  <si>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</si>
  <si>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</si>
  <si>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</si>
  <si>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</si>
  <si>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</si>
  <si>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</si>
  <si>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</si>
  <si>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</si>
  <si>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</si>
  <si>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</si>
  <si>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</si>
  <si>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</si>
  <si>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</si>
  <si>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</si>
  <si>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</si>
  <si>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</si>
  <si>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</si>
  <si>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</si>
  <si>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</si>
  <si>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</si>
  <si>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</si>
  <si>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</si>
  <si>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</si>
  <si>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</si>
  <si>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</si>
  <si>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</si>
  <si>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</si>
  <si>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</si>
  <si>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</si>
  <si>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</si>
  <si>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</si>
  <si>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</si>
  <si>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</si>
  <si>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</si>
  <si>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</si>
  <si>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</si>
  <si>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</si>
  <si>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</si>
  <si>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</si>
  <si>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</si>
  <si>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</si>
  <si>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</si>
  <si>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</si>
  <si>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</si>
  <si>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</si>
  <si>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</si>
  <si>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</si>
  <si>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</si>
  <si>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</si>
  <si>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</si>
  <si>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</si>
  <si>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</si>
  <si>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</si>
  <si>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</si>
  <si>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</si>
  <si>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</si>
  <si>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</si>
  <si>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</si>
  <si>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</si>
  <si>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</si>
  <si>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</si>
  <si>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</si>
  <si>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</si>
  <si>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</si>
  <si>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</si>
  <si>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</si>
  <si>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</si>
  <si>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</si>
  <si>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</si>
  <si>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</si>
  <si>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</si>
  <si>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</si>
  <si>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</si>
  <si>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</si>
  <si>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</si>
  <si>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</si>
  <si>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</si>
  <si>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</si>
  <si>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</si>
  <si>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</si>
  <si>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</si>
  <si>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</si>
  <si>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</si>
  <si>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</si>
  <si>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</si>
  <si>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</si>
  <si>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</si>
  <si>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</si>
  <si>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</si>
  <si>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</si>
  <si>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</si>
  <si>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</si>
  <si>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</si>
  <si>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</si>
  <si>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</si>
  <si>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</si>
  <si>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</si>
  <si>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</si>
  <si>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</si>
  <si>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</si>
  <si>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</si>
  <si>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</si>
  <si>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</si>
  <si>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</si>
  <si>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</si>
  <si>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</si>
  <si>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</si>
  <si>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</si>
  <si>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</si>
  <si>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</si>
  <si>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</si>
  <si>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</si>
  <si>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</si>
  <si>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</si>
  <si>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</si>
  <si>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</si>
  <si>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</si>
  <si>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</si>
  <si>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</si>
  <si>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</si>
  <si>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</si>
  <si>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</si>
  <si>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</si>
  <si>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</si>
  <si>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</si>
  <si>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</si>
  <si>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</si>
  <si>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</si>
  <si>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</si>
  <si>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</si>
  <si>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</si>
  <si>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</si>
  <si>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</si>
  <si>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</si>
  <si>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</si>
  <si>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</si>
  <si>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</si>
  <si>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</si>
  <si>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</si>
  <si>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</si>
  <si>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</si>
  <si>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</si>
  <si>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</si>
  <si>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</si>
  <si>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</si>
  <si>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</si>
  <si>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</si>
  <si>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</si>
  <si>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</si>
  <si>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</si>
  <si>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</si>
  <si>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</si>
  <si>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</si>
  <si>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</si>
  <si>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</si>
  <si>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</si>
  <si>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</si>
  <si>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</si>
  <si>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</si>
  <si>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</si>
  <si>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</si>
  <si>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</si>
  <si>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</si>
  <si>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</si>
  <si>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</si>
  <si>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</si>
  <si>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</si>
  <si>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</si>
  <si>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</si>
  <si>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</si>
  <si>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</si>
  <si>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</si>
  <si>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</si>
  <si>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</si>
  <si>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</si>
  <si>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</si>
  <si>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</si>
  <si>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</si>
  <si>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</si>
  <si>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</si>
  <si>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</si>
  <si>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</si>
  <si>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</si>
  <si>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</si>
  <si>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</si>
  <si>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</si>
  <si>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</si>
  <si>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</si>
  <si>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</si>
  <si>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</si>
  <si>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</si>
  <si>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</si>
  <si>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</si>
  <si>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</si>
  <si>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</si>
  <si>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</si>
  <si>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</si>
  <si>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</si>
  <si>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</si>
  <si>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</si>
  <si>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</si>
  <si>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</si>
  <si>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</si>
  <si>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</si>
  <si>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</si>
  <si>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</si>
  <si>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</si>
  <si>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</si>
  <si>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</si>
  <si>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</si>
  <si>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</si>
  <si>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</si>
  <si>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</si>
  <si>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</si>
  <si>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</si>
  <si>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</si>
  <si>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</si>
  <si>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</si>
  <si>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</si>
  <si>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</si>
  <si>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</si>
  <si>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</si>
  <si>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</si>
  <si>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</si>
  <si>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</si>
  <si>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</si>
  <si>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</si>
  <si>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</si>
  <si>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</si>
  <si>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</si>
  <si>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</si>
  <si>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</si>
  <si>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</si>
  <si>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</si>
  <si>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</si>
  <si>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</si>
  <si>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</si>
  <si>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</si>
  <si>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</si>
  <si>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</si>
  <si>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</si>
  <si>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</si>
  <si>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</si>
  <si>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</si>
  <si>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</si>
  <si>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</si>
  <si>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</si>
  <si>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</si>
  <si>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</si>
  <si>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</si>
  <si>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</si>
  <si>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</si>
  <si>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</si>
  <si>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</si>
  <si>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</si>
  <si>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</si>
  <si>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</si>
  <si>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</si>
  <si>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</si>
  <si>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</si>
  <si>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</si>
  <si>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</si>
  <si>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</si>
  <si>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</si>
  <si>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</si>
  <si>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</si>
  <si>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</si>
  <si>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</si>
  <si>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</si>
  <si>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</si>
  <si>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</si>
  <si>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</si>
  <si>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</si>
  <si>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</si>
  <si>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</si>
  <si>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</si>
  <si>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</si>
  <si>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</si>
  <si>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</si>
  <si>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</si>
  <si>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</si>
  <si>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</si>
  <si>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</si>
  <si>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</si>
  <si>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</si>
  <si>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</si>
  <si>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</si>
  <si>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</si>
  <si>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</si>
  <si>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</si>
  <si>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</si>
  <si>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</si>
  <si>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</si>
  <si>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</si>
  <si>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</si>
  <si>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</si>
  <si>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</si>
  <si>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</si>
  <si>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</si>
  <si>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</si>
  <si>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</si>
  <si>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</si>
  <si>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</si>
  <si>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</si>
  <si>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</si>
  <si>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</si>
  <si>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</si>
  <si>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</si>
  <si>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</si>
  <si>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</si>
  <si>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</si>
  <si>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</si>
  <si>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</si>
  <si>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</si>
  <si>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</si>
  <si>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</si>
  <si>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</si>
  <si>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</si>
  <si>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</si>
  <si>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</si>
  <si>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</si>
  <si>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</si>
  <si>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</si>
  <si>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</si>
  <si>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</si>
  <si>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</si>
  <si>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</si>
  <si>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</si>
  <si>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</si>
  <si>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</si>
  <si>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</si>
  <si>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</si>
  <si>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</si>
  <si>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</si>
  <si>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</si>
  <si>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</si>
  <si>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</si>
  <si>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</si>
  <si>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</si>
  <si>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</si>
  <si>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</si>
  <si>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</si>
  <si>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</si>
  <si>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</si>
  <si>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</si>
  <si>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</si>
  <si>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</si>
  <si>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</si>
  <si>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</si>
  <si>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</si>
  <si>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</si>
  <si>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</si>
  <si>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</si>
  <si>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</si>
  <si>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</si>
  <si>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</si>
  <si>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</si>
  <si>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</si>
  <si>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</si>
  <si>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</si>
  <si>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</si>
  <si>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</si>
  <si>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</si>
  <si>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</si>
  <si>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</si>
  <si>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</si>
  <si>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</si>
  <si>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</si>
  <si>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</si>
  <si>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</si>
  <si>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</si>
  <si>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</si>
  <si>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</si>
  <si>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</si>
  <si>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</si>
  <si>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</si>
  <si>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</si>
  <si>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</si>
  <si>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</si>
  <si>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</si>
  <si>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</si>
  <si>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</si>
  <si>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</si>
  <si>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</si>
  <si>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</si>
  <si>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</si>
  <si>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</si>
  <si>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</si>
  <si>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</si>
  <si>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</si>
  <si>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</si>
  <si>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</si>
  <si>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</si>
  <si>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</si>
  <si>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</si>
  <si>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</si>
  <si>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</si>
  <si>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</si>
  <si>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</si>
  <si>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</si>
  <si>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</si>
  <si>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</si>
  <si>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</si>
  <si>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</si>
  <si>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</si>
  <si>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</si>
  <si>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</si>
  <si>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</si>
  <si>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</si>
  <si>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</si>
  <si>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</si>
  <si>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</si>
  <si>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</si>
  <si>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</si>
  <si>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</si>
  <si>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</si>
  <si>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</si>
  <si>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</si>
  <si>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</si>
  <si>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</si>
  <si>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</si>
  <si>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</si>
  <si>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</si>
  <si>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</si>
  <si>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</si>
  <si>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</si>
  <si>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</si>
  <si>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</si>
  <si>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</si>
  <si>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</si>
  <si>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</si>
  <si>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</si>
  <si>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</si>
  <si>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</si>
  <si>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</si>
  <si>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</si>
  <si>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</si>
  <si>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</si>
  <si>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</si>
  <si>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</si>
  <si>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</si>
  <si>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</si>
  <si>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</si>
  <si>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</si>
  <si>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</si>
  <si>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</si>
  <si>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</si>
  <si>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</si>
  <si>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</si>
  <si>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</si>
  <si>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</si>
  <si>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</si>
  <si>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</si>
  <si>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</si>
  <si>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</si>
  <si>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</si>
  <si>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</si>
  <si>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</si>
  <si>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</si>
  <si>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</si>
  <si>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</si>
  <si>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</si>
  <si>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</si>
  <si>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</si>
  <si>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</si>
  <si>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</si>
  <si>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</si>
  <si>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</si>
  <si>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</si>
  <si>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</si>
  <si>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</si>
  <si>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</si>
  <si>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</si>
  <si>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</si>
  <si>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</si>
  <si>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</si>
  <si>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</si>
  <si>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</si>
  <si>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</si>
  <si>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</si>
  <si>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</si>
  <si>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</si>
  <si>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</si>
  <si>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</si>
  <si>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</si>
  <si>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</si>
  <si>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</si>
  <si>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</si>
  <si>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</si>
  <si>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</si>
  <si>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</si>
  <si>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</si>
  <si>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</si>
  <si>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</si>
  <si>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</si>
  <si>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</si>
  <si>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</si>
  <si>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</si>
  <si>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</si>
  <si>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</si>
  <si>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</si>
  <si>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</si>
  <si>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</si>
  <si>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</si>
  <si>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</si>
  <si>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</si>
  <si>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</si>
  <si>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</si>
  <si>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</si>
  <si>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</si>
  <si>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</si>
  <si>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</si>
  <si>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</si>
  <si>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</si>
  <si>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</si>
  <si>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</si>
  <si>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</si>
  <si>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</si>
  <si>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</si>
  <si>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</si>
  <si>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</si>
  <si>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</si>
  <si>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</si>
  <si>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</si>
  <si>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</si>
  <si>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</si>
  <si>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</si>
  <si>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</si>
  <si>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</si>
  <si>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</si>
  <si>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</si>
  <si>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</si>
  <si>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</si>
  <si>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</si>
  <si>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</si>
  <si>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</si>
  <si>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</si>
  <si>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</si>
  <si>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</si>
  <si>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</si>
  <si>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</si>
  <si>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</si>
  <si>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</si>
  <si>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</si>
  <si>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</si>
  <si>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</si>
  <si>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</si>
  <si>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</si>
  <si>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</si>
  <si>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</si>
  <si>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</si>
  <si>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</si>
  <si>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</si>
  <si>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</si>
  <si>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</si>
  <si>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</si>
  <si>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</si>
  <si>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</si>
  <si>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</si>
  <si>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</si>
  <si>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</si>
  <si>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</si>
  <si>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</si>
  <si>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</si>
  <si>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</si>
  <si>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</si>
  <si>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</si>
  <si>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</si>
  <si>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</si>
  <si>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</si>
  <si>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</si>
  <si>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</si>
  <si>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</si>
  <si>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</si>
  <si>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</si>
  <si>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</si>
  <si>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</si>
  <si>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</si>
  <si>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</si>
  <si>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</si>
  <si>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</si>
  <si>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</si>
  <si>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</si>
  <si>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</si>
  <si>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</si>
  <si>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</si>
  <si>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</si>
  <si>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</si>
  <si>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</si>
  <si>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</si>
  <si>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</si>
  <si>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</si>
  <si>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</si>
  <si>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</si>
  <si>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</si>
  <si>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</si>
  <si>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</si>
  <si>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</si>
  <si>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</si>
  <si>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</si>
  <si>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</si>
  <si>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</si>
  <si>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</si>
  <si>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</si>
  <si>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</si>
  <si>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</si>
  <si>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</si>
  <si>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</si>
  <si>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</si>
  <si>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</si>
  <si>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</si>
  <si>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</si>
  <si>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</si>
  <si>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</si>
  <si>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</si>
  <si>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</si>
  <si>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</si>
  <si>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</si>
  <si>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</si>
  <si>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</si>
  <si>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</si>
  <si>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</si>
  <si>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</si>
  <si>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</si>
  <si>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</si>
  <si>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</si>
  <si>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</si>
  <si>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</si>
  <si>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</si>
  <si>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</si>
  <si>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</si>
  <si>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</si>
  <si>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</si>
  <si>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</si>
  <si>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</si>
  <si>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</si>
  <si>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</si>
  <si>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</si>
  <si>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</si>
  <si>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</si>
  <si>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</si>
  <si>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</si>
  <si>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</si>
  <si>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</si>
  <si>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</si>
  <si>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</si>
  <si>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</si>
  <si>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</si>
  <si>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</si>
  <si>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</si>
  <si>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</si>
  <si>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</si>
  <si>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</si>
  <si>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</si>
  <si>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</si>
  <si>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</si>
  <si>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</si>
  <si>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</si>
  <si>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</si>
  <si>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</si>
  <si>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</si>
  <si>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</si>
  <si>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</si>
  <si>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</si>
  <si>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</si>
  <si>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</si>
  <si>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</si>
  <si>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</si>
  <si>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</si>
  <si>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</si>
  <si>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</si>
  <si>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</si>
  <si>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</si>
  <si>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</si>
  <si>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</si>
  <si>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</si>
  <si>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</si>
  <si>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</si>
  <si>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</si>
  <si>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</si>
  <si>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</si>
  <si>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</si>
  <si>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</si>
  <si>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</si>
  <si>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</si>
  <si>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</si>
  <si>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</si>
  <si>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</si>
  <si>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</si>
  <si>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</si>
  <si>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</si>
  <si>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</si>
  <si>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</si>
  <si>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</si>
  <si>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</si>
  <si>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</si>
  <si>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</si>
  <si>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</si>
  <si>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</si>
  <si>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</si>
  <si>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</si>
  <si>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</si>
  <si>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</si>
  <si>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</si>
  <si>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</si>
  <si>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</si>
  <si>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</si>
  <si>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</si>
  <si>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</si>
  <si>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</si>
  <si>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</si>
  <si>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</si>
  <si>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</si>
  <si>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</si>
  <si>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</si>
  <si>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</si>
  <si>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</si>
  <si>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</si>
  <si>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</si>
  <si>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</si>
  <si>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</si>
  <si>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</si>
  <si>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</si>
  <si>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</si>
  <si>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</si>
  <si>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</si>
  <si>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</si>
  <si>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</si>
  <si>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</si>
  <si>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</si>
  <si>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</si>
  <si>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</si>
  <si>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</si>
  <si>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</si>
  <si>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</si>
  <si>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</si>
  <si>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</si>
  <si>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</si>
  <si>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</si>
  <si>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</si>
  <si>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</si>
  <si>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</si>
  <si>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</si>
  <si>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</si>
  <si>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</si>
  <si>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</si>
  <si>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</si>
  <si>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</si>
  <si>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</si>
  <si>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</si>
  <si>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</si>
  <si>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</si>
  <si>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</si>
  <si>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</si>
  <si>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</si>
  <si>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</si>
  <si>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</si>
  <si>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</si>
  <si>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</si>
  <si>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</si>
  <si>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</si>
  <si>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</si>
  <si>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</si>
  <si>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</si>
  <si>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</si>
  <si>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</si>
  <si>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</si>
  <si>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</si>
  <si>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</si>
  <si>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</si>
  <si>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</si>
  <si>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</si>
  <si>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</si>
  <si>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</si>
  <si>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</si>
  <si>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</si>
  <si>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</si>
  <si>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</si>
  <si>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</si>
  <si>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</si>
  <si>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</si>
  <si>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</si>
  <si>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</si>
  <si>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</si>
  <si>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</si>
  <si>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</si>
  <si>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</si>
  <si>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</si>
  <si>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</si>
  <si>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</si>
  <si>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</si>
  <si>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</si>
  <si>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</si>
  <si>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</si>
  <si>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</si>
  <si>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</si>
  <si>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</si>
  <si>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</si>
  <si>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</si>
  <si>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</si>
  <si>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</si>
  <si>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</si>
  <si>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</si>
  <si>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</si>
  <si>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</si>
  <si>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</si>
  <si>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</si>
  <si>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</si>
  <si>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</si>
  <si>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</si>
  <si>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</si>
  <si>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</si>
  <si>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</si>
  <si>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</si>
  <si>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</si>
  <si>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</si>
  <si>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</si>
  <si>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</si>
  <si>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</si>
  <si>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</si>
  <si>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</si>
  <si>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</si>
  <si>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</si>
  <si>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</si>
  <si>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</si>
  <si>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</si>
  <si>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</si>
  <si>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</si>
  <si>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</si>
  <si>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</si>
  <si>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</si>
  <si>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</si>
  <si>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</si>
  <si>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</si>
  <si>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</si>
  <si>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</si>
  <si>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</si>
  <si>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</si>
  <si>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</si>
  <si>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</si>
  <si>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</si>
  <si>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</si>
  <si>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</si>
  <si>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</si>
  <si>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</si>
  <si>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</si>
  <si>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</si>
  <si>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</si>
  <si>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</si>
  <si>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</si>
  <si>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</si>
  <si>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</si>
  <si>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</si>
  <si>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</si>
  <si>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</si>
  <si>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</si>
  <si>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</si>
  <si>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</si>
  <si>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</si>
  <si>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</si>
  <si>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</si>
  <si>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</si>
  <si>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</si>
  <si>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</si>
  <si>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</si>
  <si>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</si>
  <si>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</si>
  <si>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</si>
  <si>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</si>
  <si>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</si>
  <si>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</si>
  <si>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</si>
  <si>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</si>
  <si>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</si>
  <si>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</si>
  <si>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</si>
  <si>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</si>
  <si>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</si>
  <si>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</si>
  <si>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</si>
  <si>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</si>
  <si>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</si>
  <si>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</si>
  <si>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</si>
  <si>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</si>
  <si>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</si>
  <si>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</si>
  <si>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</si>
  <si>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</si>
  <si>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</si>
  <si>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</si>
  <si>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</si>
  <si>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</si>
  <si>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</si>
  <si>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</si>
  <si>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</si>
  <si>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</si>
  <si>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</si>
  <si>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</si>
  <si>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</si>
  <si>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</si>
  <si>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</si>
  <si>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</si>
  <si>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</si>
  <si>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</si>
  <si>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</si>
  <si>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</si>
  <si>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</si>
  <si>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</si>
  <si>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</si>
  <si>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</si>
  <si>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</si>
  <si>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</si>
  <si>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</si>
  <si>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</si>
  <si>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</si>
  <si>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</si>
  <si>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</si>
  <si>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</si>
  <si>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</si>
  <si>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</si>
  <si>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</si>
  <si>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</si>
  <si>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</si>
  <si>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</si>
  <si>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</si>
  <si>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</si>
  <si>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</si>
  <si>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</si>
  <si>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</si>
  <si>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</si>
  <si>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</si>
  <si>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</si>
  <si>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</si>
  <si>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</si>
  <si>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</si>
  <si>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</si>
  <si>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</si>
  <si>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</si>
  <si>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</si>
  <si>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</si>
  <si>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</si>
  <si>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</si>
  <si>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</si>
  <si>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</si>
  <si>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</si>
  <si>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</si>
  <si>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</si>
  <si>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</si>
  <si>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</si>
  <si>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</si>
  <si>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</si>
  <si>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</si>
  <si>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</si>
  <si>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</si>
  <si>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</si>
  <si>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</si>
  <si>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</si>
  <si>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</si>
  <si>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</si>
  <si>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</si>
  <si>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</si>
  <si>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</si>
  <si>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</si>
  <si>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</si>
  <si>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</si>
  <si>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</si>
  <si>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</si>
  <si>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</si>
  <si>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</si>
  <si>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</si>
  <si>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</si>
  <si>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</si>
  <si>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</si>
  <si>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</si>
  <si>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</si>
  <si>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</si>
  <si>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</si>
  <si>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</si>
  <si>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</si>
  <si>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</si>
  <si>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</si>
  <si>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</si>
  <si>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</si>
  <si>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</si>
  <si>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</si>
  <si>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</si>
  <si>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</si>
  <si>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</si>
  <si>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</si>
  <si>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</si>
  <si>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</si>
  <si>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</si>
  <si>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</si>
  <si>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</si>
  <si>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</si>
  <si>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</si>
  <si>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</si>
  <si>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</si>
  <si>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</si>
  <si>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</si>
  <si>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</si>
  <si>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</si>
  <si>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</si>
  <si>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</si>
  <si>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</si>
  <si>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</si>
  <si>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</si>
  <si>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</si>
  <si>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</si>
  <si>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</si>
  <si>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</si>
  <si>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</si>
  <si>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</si>
  <si>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</si>
  <si>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</si>
  <si>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</si>
  <si>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</si>
  <si>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</si>
  <si>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</si>
  <si>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</si>
  <si>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</si>
  <si>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</si>
  <si>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</si>
  <si>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</si>
  <si>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</si>
  <si>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</si>
  <si>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</si>
  <si>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</si>
  <si>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</si>
  <si>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</si>
  <si>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</si>
  <si>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</si>
  <si>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</si>
  <si>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</si>
  <si>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</si>
  <si>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</si>
  <si>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</si>
  <si>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</si>
  <si>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</si>
  <si>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</si>
  <si>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</si>
  <si>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</si>
  <si>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</si>
  <si>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</si>
  <si>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</si>
  <si>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</si>
  <si>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</si>
  <si>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</si>
  <si>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</si>
  <si>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</si>
  <si>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</si>
  <si>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</si>
  <si>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</si>
  <si>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</si>
  <si>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</si>
  <si>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</si>
  <si>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</si>
  <si>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</si>
  <si>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</si>
  <si>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</si>
  <si>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</si>
  <si>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</si>
  <si>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</si>
  <si>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</si>
  <si>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</si>
  <si>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</si>
  <si>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</si>
  <si>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</si>
  <si>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</si>
  <si>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</si>
  <si>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</si>
  <si>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</si>
  <si>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</si>
  <si>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</si>
  <si>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</si>
  <si>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</si>
  <si>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</si>
  <si>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</si>
  <si>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</si>
  <si>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</si>
  <si>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</si>
  <si>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</si>
  <si>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</si>
  <si>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</si>
  <si>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</si>
  <si>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</si>
  <si>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</si>
  <si>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</si>
  <si>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</si>
  <si>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</si>
  <si>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</si>
  <si>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</si>
  <si>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</si>
  <si>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</si>
  <si>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</si>
  <si>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</si>
  <si>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</si>
  <si>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</si>
  <si>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</si>
  <si>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</si>
  <si>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</si>
  <si>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</si>
  <si>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</si>
  <si>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</si>
  <si>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</si>
  <si>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</si>
  <si>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</si>
  <si>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</si>
  <si>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</si>
  <si>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</si>
  <si>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</si>
  <si>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</si>
  <si>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</si>
  <si>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</si>
  <si>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</si>
  <si>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</si>
  <si>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</si>
  <si>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</si>
  <si>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</si>
  <si>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</si>
  <si>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</si>
  <si>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</si>
  <si>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</si>
  <si>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</si>
  <si>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</si>
  <si>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</si>
  <si>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</si>
  <si>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</si>
  <si>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</si>
  <si>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</si>
  <si>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</si>
  <si>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</si>
  <si>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</si>
  <si>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</si>
  <si>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</si>
  <si>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</si>
  <si>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</si>
  <si>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</si>
  <si>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</si>
  <si>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</si>
  <si>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</si>
  <si>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</si>
  <si>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</si>
  <si>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</si>
  <si>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</si>
  <si>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</si>
  <si>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</si>
  <si>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</si>
  <si>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</si>
  <si>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</si>
  <si>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</si>
  <si>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</si>
  <si>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</si>
  <si>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</si>
  <si>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</si>
  <si>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</si>
  <si>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</si>
  <si>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</si>
  <si>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</si>
  <si>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</si>
  <si>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</si>
  <si>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</si>
  <si>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</si>
  <si>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</si>
  <si>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</si>
  <si>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</si>
  <si>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</si>
  <si>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</si>
  <si>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</si>
  <si>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</si>
  <si>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</si>
  <si>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</si>
  <si>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</si>
  <si>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</si>
  <si>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</si>
  <si>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</si>
  <si>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</si>
  <si>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</si>
  <si>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</si>
  <si>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</si>
  <si>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</si>
  <si>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</si>
  <si>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</si>
  <si>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</si>
  <si>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</si>
  <si>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</si>
  <si>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</si>
  <si>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</si>
  <si>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</si>
  <si>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</si>
  <si>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</si>
  <si>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</si>
  <si>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</si>
  <si>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</si>
  <si>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</si>
  <si>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</si>
  <si>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</si>
  <si>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</si>
  <si>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</si>
  <si>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</si>
  <si>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</si>
  <si>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</si>
  <si>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</si>
  <si>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</si>
  <si>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</si>
  <si>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</si>
  <si>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</si>
  <si>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</si>
  <si>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</si>
  <si>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</si>
  <si>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</si>
  <si>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</si>
  <si>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</si>
  <si>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</si>
  <si>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</si>
  <si>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</si>
  <si>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</si>
  <si>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</si>
  <si>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</si>
  <si>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</si>
  <si>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</si>
  <si>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</si>
  <si>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</si>
  <si>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</si>
  <si>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</si>
  <si>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</si>
  <si>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</si>
  <si>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</si>
  <si>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</si>
  <si>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</si>
  <si>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</si>
  <si>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</si>
  <si>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</si>
  <si>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</si>
  <si>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</si>
  <si>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</si>
  <si>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</si>
  <si>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</si>
  <si>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</si>
  <si>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</si>
  <si>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</si>
  <si>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</si>
  <si>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</si>
  <si>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</si>
  <si>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</si>
  <si>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</si>
  <si>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</si>
  <si>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</si>
  <si>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</si>
  <si>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</si>
  <si>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</si>
  <si>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</si>
  <si>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</si>
  <si>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</si>
  <si>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</si>
  <si>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</si>
  <si>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</si>
  <si>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</si>
  <si>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</si>
  <si>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</si>
  <si>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</si>
  <si>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</si>
  <si>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</si>
  <si>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</si>
  <si>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</si>
  <si>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</si>
  <si>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</si>
  <si>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</si>
  <si>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</si>
  <si>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</si>
  <si>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</si>
  <si>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</si>
  <si>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</si>
  <si>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</si>
  <si>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</si>
  <si>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</si>
  <si>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</si>
  <si>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</si>
  <si>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</si>
  <si>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</si>
  <si>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</si>
  <si>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</si>
  <si>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</si>
  <si>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</si>
  <si>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</si>
  <si>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</si>
  <si>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</si>
  <si>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</si>
  <si>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</si>
  <si>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</si>
  <si>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</si>
  <si>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</si>
  <si>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</si>
  <si>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</si>
  <si>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</si>
  <si>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</si>
  <si>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</si>
  <si>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</si>
  <si>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</si>
  <si>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</si>
  <si>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</si>
  <si>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</si>
  <si>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</si>
  <si>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</si>
  <si>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</si>
  <si>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</si>
  <si>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</si>
  <si>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</si>
  <si>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</si>
  <si>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</si>
  <si>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</si>
  <si>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</si>
  <si>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</si>
  <si>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</si>
  <si>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</si>
  <si>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</si>
  <si>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</si>
  <si>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</si>
  <si>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</si>
  <si>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</si>
  <si>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</si>
  <si>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</si>
  <si>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</si>
  <si>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</si>
  <si>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</si>
  <si>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</si>
  <si>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</si>
  <si>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</si>
  <si>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</si>
  <si>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</si>
  <si>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</si>
  <si>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</si>
  <si>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</si>
  <si>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</si>
  <si>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</si>
  <si>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</si>
  <si>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</si>
  <si>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</si>
  <si>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</si>
  <si>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</si>
  <si>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</si>
  <si>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</si>
  <si>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</si>
  <si>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</si>
  <si>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</si>
  <si>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</si>
  <si>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</si>
  <si>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</si>
  <si>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</si>
  <si>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</si>
  <si>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</si>
  <si>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</si>
  <si>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</si>
  <si>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</si>
  <si>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</si>
  <si>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</si>
  <si>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</si>
  <si>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</si>
  <si>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</si>
  <si>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</si>
  <si>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</si>
  <si>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</si>
  <si>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</si>
  <si>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</si>
  <si>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</si>
  <si>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</si>
  <si>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</si>
  <si>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</si>
  <si>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</si>
  <si>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</si>
  <si>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</si>
  <si>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</si>
  <si>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</si>
  <si>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</si>
  <si>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</si>
  <si>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</si>
  <si>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</si>
  <si>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</si>
  <si>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</si>
  <si>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</si>
  <si>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</si>
  <si>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</si>
  <si>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</si>
  <si>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</si>
  <si>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</si>
  <si>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</si>
  <si>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</si>
  <si>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</si>
  <si>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</si>
  <si>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</si>
  <si>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</si>
  <si>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</si>
  <si>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</si>
  <si>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</si>
  <si>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</si>
  <si>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</si>
  <si>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</si>
  <si>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</si>
  <si>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</si>
  <si>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</si>
  <si>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</si>
  <si>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</si>
  <si>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</si>
  <si>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</si>
  <si>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</si>
  <si>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</si>
  <si>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</si>
  <si>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</si>
  <si>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</si>
  <si>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</si>
  <si>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</si>
  <si>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</si>
  <si>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</si>
  <si>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</si>
  <si>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</si>
  <si>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</si>
  <si>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</si>
  <si>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</si>
  <si>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</si>
  <si>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</si>
  <si>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</si>
  <si>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</si>
  <si>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</si>
  <si>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</si>
  <si>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</si>
  <si>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</si>
  <si>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</si>
  <si>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</si>
  <si>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</si>
  <si>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</si>
  <si>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</si>
  <si>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</si>
  <si>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</si>
  <si>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</si>
  <si>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</si>
  <si>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</si>
  <si>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</si>
  <si>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</si>
  <si>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</si>
  <si>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</si>
  <si>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</si>
  <si>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</si>
  <si>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</si>
  <si>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</si>
  <si>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</si>
  <si>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</si>
  <si>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</si>
  <si>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</si>
  <si>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</si>
  <si>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</si>
  <si>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</si>
  <si>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</si>
  <si>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</si>
  <si>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</si>
  <si>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</si>
  <si>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</si>
  <si>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</si>
  <si>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</si>
  <si>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</si>
  <si>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</si>
  <si>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</si>
  <si>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</si>
  <si>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</si>
  <si>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</si>
  <si>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</si>
  <si>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</si>
  <si>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</si>
  <si>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</si>
  <si>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</si>
  <si>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</si>
  <si>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</si>
  <si>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</si>
  <si>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</si>
  <si>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</si>
  <si>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</si>
  <si>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</si>
  <si>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</si>
  <si>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</si>
  <si>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</si>
  <si>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</si>
  <si>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</si>
  <si>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</si>
  <si>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</si>
  <si>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</si>
  <si>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</si>
  <si>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</si>
  <si>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</si>
  <si>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</si>
  <si>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</si>
  <si>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</si>
  <si>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</si>
  <si>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</si>
  <si>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</si>
  <si>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</si>
  <si>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</si>
  <si>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</si>
  <si>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</si>
  <si>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</si>
  <si>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</si>
  <si>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</si>
  <si>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</si>
  <si>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</si>
  <si>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</si>
  <si>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</si>
  <si>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</si>
  <si>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</si>
  <si>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</si>
  <si>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</si>
  <si>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</si>
  <si>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</si>
  <si>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</si>
  <si>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</si>
  <si>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</si>
  <si>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</si>
  <si>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</si>
  <si>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</si>
  <si>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</si>
  <si>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</si>
  <si>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</si>
  <si>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</si>
  <si>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</si>
  <si>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</si>
  <si>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</si>
  <si>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</si>
  <si>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</si>
  <si>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</si>
  <si>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</si>
  <si>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</si>
  <si>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</si>
  <si>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</si>
  <si>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</si>
  <si>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</si>
  <si>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</si>
  <si>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</si>
  <si>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</si>
  <si>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</si>
  <si>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</si>
  <si>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</si>
  <si>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</si>
  <si>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</si>
  <si>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</si>
  <si>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</si>
  <si>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</si>
  <si>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</si>
  <si>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</si>
  <si>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</si>
  <si>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</si>
  <si>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</si>
  <si>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</si>
  <si>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</si>
  <si>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</si>
  <si>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</si>
  <si>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</si>
  <si>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</si>
  <si>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</si>
  <si>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</si>
  <si>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</si>
  <si>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</si>
  <si>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</si>
  <si>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</si>
  <si>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</si>
  <si>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</si>
  <si>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</si>
  <si>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</si>
  <si>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</si>
  <si>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</si>
  <si>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</si>
  <si>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</si>
  <si>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</si>
  <si>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</si>
  <si>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</si>
  <si>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</si>
  <si>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</si>
  <si>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</si>
  <si>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</si>
  <si>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</si>
  <si>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</si>
  <si>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</si>
  <si>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</si>
  <si>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</si>
  <si>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</si>
  <si>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</si>
  <si>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</si>
  <si>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</si>
  <si>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</si>
  <si>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</si>
  <si>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</si>
  <si>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</si>
  <si>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</si>
  <si>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</si>
  <si>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</si>
  <si>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</si>
  <si>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</si>
  <si>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</si>
  <si>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</si>
  <si>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</si>
  <si>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</si>
  <si>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</si>
  <si>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</si>
  <si>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</si>
  <si>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</si>
  <si>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</si>
  <si>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</si>
  <si>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</si>
  <si>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</si>
  <si>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</si>
  <si>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</si>
  <si>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</si>
  <si>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</si>
  <si>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</si>
  <si>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</si>
  <si>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</si>
  <si>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</si>
  <si>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</si>
  <si>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</si>
  <si>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</si>
  <si>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</si>
  <si>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</si>
  <si>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</si>
  <si>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</si>
  <si>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</si>
  <si>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</si>
  <si>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</si>
  <si>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</si>
  <si>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</si>
  <si>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</si>
  <si>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</si>
  <si>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</si>
  <si>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</si>
  <si>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</si>
  <si>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</si>
  <si>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</si>
  <si>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</si>
  <si>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</si>
  <si>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</si>
  <si>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</si>
  <si>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</si>
  <si>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</si>
  <si>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</si>
  <si>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</si>
  <si>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</si>
  <si>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</si>
  <si>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</si>
  <si>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</si>
  <si>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</si>
  <si>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</si>
  <si>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</si>
  <si>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</si>
  <si>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</si>
  <si>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</si>
  <si>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</si>
  <si>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</si>
  <si>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</si>
  <si>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</si>
  <si>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</si>
  <si>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</si>
  <si>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</si>
  <si>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</si>
  <si>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</si>
  <si>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</si>
  <si>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</si>
  <si>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</si>
  <si>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</si>
  <si>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</si>
  <si>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</si>
  <si>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</si>
  <si>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</si>
  <si>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</si>
  <si>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</si>
  <si>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</si>
  <si>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</si>
  <si>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</si>
  <si>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</si>
  <si>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</si>
  <si>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</si>
  <si>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</si>
  <si>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</si>
  <si>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</si>
  <si>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</si>
  <si>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</si>
  <si>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</si>
  <si>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</si>
  <si>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</si>
  <si>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</si>
  <si>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</si>
  <si>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</si>
  <si>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</si>
  <si>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</si>
  <si>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</si>
  <si>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</si>
  <si>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</si>
  <si>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</si>
  <si>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</si>
  <si>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</si>
  <si>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</si>
  <si>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</si>
  <si>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</si>
  <si>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</si>
  <si>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</si>
  <si>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</si>
  <si>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</si>
  <si>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</si>
  <si>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</si>
  <si>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</si>
  <si>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</si>
  <si>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</si>
  <si>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</si>
  <si>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</si>
  <si>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</si>
  <si>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</si>
  <si>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</si>
  <si>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</si>
  <si>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</si>
  <si>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</si>
  <si>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</si>
  <si>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</si>
  <si>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</si>
  <si>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</si>
  <si>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</si>
  <si>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</si>
  <si>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</si>
  <si>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</si>
  <si>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</si>
  <si>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</si>
  <si>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</si>
  <si>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</si>
  <si>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</si>
  <si>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</si>
  <si>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</si>
  <si>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</si>
  <si>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</si>
  <si>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</si>
  <si>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</si>
  <si>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</si>
  <si>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</si>
  <si>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</si>
  <si>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</si>
  <si>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</si>
  <si>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</si>
  <si>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</si>
  <si>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</si>
  <si>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</si>
  <si>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</si>
  <si>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</si>
  <si>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</si>
  <si>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</si>
  <si>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</si>
  <si>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</si>
  <si>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</si>
  <si>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</si>
  <si>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</si>
  <si>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</si>
  <si>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</si>
  <si>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</si>
  <si>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</si>
  <si>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</si>
  <si>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</si>
  <si>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</si>
  <si>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</si>
  <si>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</si>
  <si>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</si>
  <si>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</si>
  <si>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</si>
  <si>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</si>
  <si>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</si>
  <si>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</si>
  <si>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</si>
  <si>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</si>
  <si>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</si>
  <si>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</si>
  <si>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</si>
  <si>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</si>
  <si>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</si>
  <si>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</si>
  <si>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</si>
  <si>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</si>
  <si>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</si>
  <si>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</si>
  <si>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</si>
  <si>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</si>
  <si>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</si>
  <si>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</si>
  <si>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</si>
  <si>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</si>
  <si>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</si>
  <si>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</si>
  <si>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</si>
  <si>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</si>
  <si>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</si>
  <si>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</si>
  <si>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</si>
  <si>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</si>
  <si>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</si>
  <si>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</si>
  <si>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</si>
  <si>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</si>
  <si>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</si>
  <si>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</si>
  <si>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</si>
  <si>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</si>
  <si>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</si>
  <si>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</si>
  <si>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</si>
  <si>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</si>
  <si>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</si>
  <si>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</si>
  <si>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</si>
  <si>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</si>
  <si>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</si>
  <si>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</si>
  <si>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</si>
  <si>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</si>
  <si>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</si>
  <si>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</si>
  <si>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</si>
  <si>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</si>
  <si>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</si>
  <si>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</si>
  <si>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</si>
  <si>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</si>
  <si>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</si>
  <si>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</si>
  <si>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</si>
  <si>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</si>
  <si>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</si>
  <si>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</si>
  <si>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</si>
  <si>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</si>
  <si>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</si>
  <si>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</si>
  <si>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</si>
  <si>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</si>
  <si>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</si>
  <si>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</si>
  <si>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</si>
  <si>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</si>
  <si>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</si>
  <si>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</si>
  <si>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</si>
  <si>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</si>
  <si>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</si>
  <si>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</si>
  <si>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</si>
  <si>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</si>
  <si>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</si>
  <si>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</si>
  <si>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</si>
  <si>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</si>
  <si>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</si>
  <si>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</si>
  <si>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</si>
  <si>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</si>
  <si>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</si>
  <si>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</si>
  <si>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</si>
  <si>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</si>
  <si>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</si>
  <si>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</si>
  <si>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</si>
  <si>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</si>
  <si>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</si>
  <si>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</si>
  <si>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</si>
  <si>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</si>
  <si>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</si>
  <si>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</si>
  <si>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</si>
  <si>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</si>
  <si>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</si>
  <si>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</si>
  <si>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</si>
  <si>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</si>
  <si>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</si>
  <si>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</si>
  <si>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</si>
  <si>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</si>
  <si>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</si>
  <si>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</si>
  <si>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</si>
  <si>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</si>
  <si>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</si>
  <si>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</si>
  <si>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</si>
  <si>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</si>
  <si>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</si>
  <si>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</si>
  <si>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</si>
  <si>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</si>
  <si>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</si>
  <si>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</si>
  <si>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</si>
  <si>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</si>
  <si>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</si>
  <si>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</si>
  <si>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</si>
  <si>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</si>
  <si>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</si>
  <si>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</si>
  <si>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</si>
  <si>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</si>
  <si>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</si>
  <si>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</si>
  <si>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</si>
  <si>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</si>
  <si>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</si>
  <si>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</si>
  <si>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</si>
  <si>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</si>
  <si>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</si>
  <si>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</si>
  <si>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</si>
  <si>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</si>
  <si>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</si>
  <si>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</si>
  <si>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</si>
  <si>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</si>
  <si>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</si>
  <si>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</si>
  <si>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</si>
  <si>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</si>
  <si>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</si>
  <si>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</si>
  <si>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</si>
  <si>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</si>
  <si>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</si>
  <si>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</si>
  <si>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</si>
  <si>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</si>
  <si>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</si>
  <si>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</si>
  <si>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</si>
  <si>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</si>
  <si>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</si>
  <si>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</si>
  <si>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</si>
  <si>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</si>
  <si>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</si>
  <si>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</si>
  <si>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</si>
  <si>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</si>
  <si>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</si>
  <si>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</si>
  <si>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</si>
  <si>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</si>
  <si>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</si>
  <si>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</si>
  <si>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</si>
  <si>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</si>
  <si>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</si>
  <si>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</si>
  <si>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</si>
  <si>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</si>
  <si>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</si>
  <si>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</si>
  <si>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</si>
  <si>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</si>
  <si>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</si>
  <si>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</si>
  <si>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</si>
  <si>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</si>
  <si>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</si>
  <si>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</si>
  <si>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</si>
  <si>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</si>
  <si>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</si>
  <si>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</si>
  <si>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</si>
  <si>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</si>
  <si>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</si>
  <si>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</si>
  <si>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</si>
  <si>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</si>
  <si>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</si>
  <si>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</si>
  <si>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</si>
  <si>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</si>
  <si>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</si>
  <si>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</si>
  <si>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</si>
  <si>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</si>
  <si>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</si>
  <si>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</si>
  <si>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</si>
  <si>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</si>
  <si>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</si>
  <si>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</si>
  <si>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</si>
  <si>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</si>
  <si>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</si>
  <si>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</si>
  <si>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</si>
  <si>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</si>
  <si>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</si>
  <si>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</si>
  <si>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</si>
  <si>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</si>
  <si>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</si>
  <si>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</si>
  <si>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</si>
  <si>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</si>
  <si>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</si>
  <si>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</si>
  <si>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</si>
  <si>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</si>
  <si>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</si>
  <si>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</si>
  <si>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</si>
  <si>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</si>
  <si>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</si>
  <si>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</si>
  <si>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</si>
  <si>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</si>
  <si>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</si>
  <si>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</si>
  <si>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</si>
  <si>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</si>
  <si>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</si>
  <si>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</si>
  <si>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</si>
  <si>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</si>
  <si>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</si>
  <si>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</si>
  <si>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</si>
  <si>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</si>
  <si>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</si>
  <si>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</si>
  <si>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</si>
  <si>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</si>
  <si>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</si>
  <si>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</si>
  <si>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</si>
  <si>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</si>
  <si>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</si>
  <si>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</si>
  <si>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</si>
  <si>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</si>
  <si>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</si>
  <si>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</si>
  <si>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</si>
  <si>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</si>
  <si>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</si>
  <si>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</si>
  <si>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</si>
  <si>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</si>
  <si>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</si>
  <si>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</si>
  <si>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</si>
  <si>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</si>
  <si>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</si>
  <si>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</si>
  <si>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</si>
  <si>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</si>
  <si>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</si>
  <si>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</si>
  <si>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</si>
  <si>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</si>
  <si>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</si>
  <si>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</si>
  <si>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</si>
  <si>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</si>
  <si>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</si>
  <si>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</si>
  <si>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</si>
  <si>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</si>
  <si>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</si>
  <si>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</si>
  <si>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</si>
  <si>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</si>
  <si>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</si>
  <si>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</si>
  <si>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</si>
  <si>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</si>
  <si>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</si>
  <si>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</si>
  <si>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</si>
  <si>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</si>
  <si>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</si>
  <si>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</si>
  <si>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</si>
  <si>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</si>
  <si>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</si>
  <si>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</si>
  <si>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</si>
  <si>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</si>
  <si>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</si>
  <si>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</si>
  <si>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</si>
  <si>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</si>
  <si>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</si>
  <si>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</si>
  <si>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</si>
  <si>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</si>
  <si>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</si>
  <si>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</si>
  <si>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</si>
  <si>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</si>
  <si>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</si>
  <si>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</si>
  <si>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</si>
  <si>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</si>
  <si>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</si>
  <si>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</si>
  <si>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</si>
  <si>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</si>
  <si>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</si>
  <si>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</si>
  <si>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</si>
  <si>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</si>
  <si>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</si>
  <si>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</si>
  <si>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</si>
  <si>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</si>
  <si>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</si>
  <si>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</si>
  <si>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</si>
  <si>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</si>
  <si>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</si>
  <si>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</si>
  <si>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</si>
  <si>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</si>
  <si>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</si>
  <si>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</si>
  <si>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</si>
  <si>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</si>
  <si>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</si>
  <si>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</si>
  <si>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</si>
  <si>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</si>
  <si>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</si>
  <si>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</si>
  <si>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</si>
  <si>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</si>
  <si>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</si>
  <si>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</si>
  <si>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</si>
  <si>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</si>
  <si>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</si>
  <si>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</si>
  <si>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</si>
  <si>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</si>
  <si>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</si>
  <si>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</si>
  <si>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</si>
  <si>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</si>
  <si>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</si>
  <si>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</si>
  <si>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</si>
  <si>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</si>
  <si>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</si>
  <si>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</si>
  <si>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</si>
  <si>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</si>
  <si>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</si>
  <si>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</si>
  <si>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</si>
  <si>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</si>
  <si>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</si>
  <si>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</si>
  <si>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</si>
  <si>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</si>
  <si>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</si>
  <si>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</si>
  <si>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</si>
  <si>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</si>
  <si>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</si>
  <si>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</si>
  <si>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</si>
  <si>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</si>
  <si>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</si>
  <si>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</si>
  <si>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</si>
  <si>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</si>
  <si>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</si>
  <si>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</si>
  <si>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</si>
  <si>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</si>
  <si>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</si>
  <si>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</si>
  <si>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</si>
  <si>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</si>
  <si>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</si>
  <si>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</si>
  <si>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</si>
  <si>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</si>
  <si>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</si>
  <si>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</si>
  <si>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</si>
  <si>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</si>
  <si>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</si>
  <si>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</si>
  <si>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</si>
  <si>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</si>
  <si>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</si>
  <si>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</si>
  <si>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</si>
  <si>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</si>
  <si>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</si>
  <si>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</si>
  <si>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</si>
  <si>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</si>
  <si>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</si>
  <si>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</si>
  <si>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</si>
  <si>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</si>
  <si>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</si>
  <si>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</si>
  <si>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</si>
  <si>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</si>
  <si>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</si>
  <si>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</si>
  <si>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</si>
  <si>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</si>
  <si>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</si>
  <si>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</si>
  <si>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</si>
  <si>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</si>
  <si>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</si>
  <si>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</si>
  <si>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</si>
  <si>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</si>
  <si>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</si>
  <si>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</si>
  <si>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</si>
  <si>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</si>
  <si>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</si>
  <si>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</si>
  <si>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</si>
  <si>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</si>
  <si>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</si>
  <si>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</si>
  <si>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</si>
  <si>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</si>
  <si>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</si>
  <si>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</si>
  <si>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</si>
  <si>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</si>
  <si>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</si>
  <si>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</si>
  <si>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</si>
  <si>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</si>
  <si>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</si>
  <si>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</si>
  <si>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</si>
  <si>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</si>
  <si>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</si>
  <si>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</si>
  <si>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</si>
  <si>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</si>
  <si>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</si>
  <si>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</si>
  <si>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</si>
  <si>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</si>
  <si>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</si>
  <si>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</si>
  <si>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</si>
  <si>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</si>
  <si>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</si>
  <si>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</si>
  <si>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</si>
  <si>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</si>
  <si>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</si>
  <si>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</si>
  <si>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</si>
  <si>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</si>
  <si>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</si>
  <si>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</si>
  <si>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</si>
  <si>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</si>
  <si>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</si>
  <si>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</si>
  <si>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</si>
  <si>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</si>
  <si>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</si>
  <si>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</si>
  <si>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</si>
  <si>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</si>
  <si>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</si>
  <si>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</si>
  <si>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</si>
  <si>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</si>
  <si>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</si>
  <si>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</si>
  <si>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</si>
  <si>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</si>
  <si>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</si>
  <si>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</si>
  <si>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</si>
  <si>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</si>
  <si>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</si>
  <si>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</si>
  <si>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</si>
  <si>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</si>
  <si>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</si>
  <si>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</si>
  <si>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</si>
  <si>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</si>
  <si>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</si>
  <si>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</si>
  <si>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</si>
  <si>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</si>
  <si>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</si>
  <si>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</si>
  <si>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</si>
  <si>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</si>
  <si>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</si>
  <si>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</si>
  <si>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</si>
  <si>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</si>
  <si>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</si>
  <si>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</si>
  <si>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</si>
  <si>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</si>
  <si>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</si>
  <si>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</si>
  <si>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</si>
  <si>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</si>
  <si>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</si>
  <si>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</si>
  <si>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</si>
  <si>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</si>
  <si>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</si>
  <si>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</si>
  <si>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</si>
  <si>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</si>
  <si>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</si>
  <si>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</si>
  <si>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</si>
  <si>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</si>
  <si>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</si>
  <si>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</si>
  <si>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</si>
  <si>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</si>
  <si>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</si>
  <si>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</si>
  <si>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</si>
  <si>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</si>
  <si>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</si>
  <si>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</si>
  <si>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</si>
  <si>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</si>
  <si>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</si>
  <si>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</si>
  <si>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</si>
  <si>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</si>
  <si>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</si>
  <si>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</si>
  <si>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</si>
  <si>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</si>
  <si>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</si>
  <si>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</si>
  <si>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</si>
  <si>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</si>
  <si>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</si>
  <si>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</si>
  <si>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</si>
  <si>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</si>
  <si>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</si>
  <si>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</si>
  <si>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</si>
  <si>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</si>
  <si>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</si>
  <si>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</si>
  <si>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</si>
  <si>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</si>
  <si>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</si>
  <si>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</si>
  <si>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</si>
  <si>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</si>
  <si>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</si>
  <si>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</si>
  <si>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</si>
  <si>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</si>
  <si>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</si>
  <si>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</si>
  <si>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</si>
  <si>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</si>
  <si>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</si>
  <si>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</si>
  <si>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</si>
  <si>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</si>
  <si>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</si>
  <si>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</si>
  <si>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</si>
  <si>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</si>
  <si>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</si>
  <si>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</si>
  <si>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</si>
  <si>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</si>
  <si>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</si>
  <si>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</si>
  <si>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</si>
  <si>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</si>
  <si>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</si>
  <si>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</si>
  <si>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</si>
  <si>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</si>
  <si>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</si>
  <si>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</si>
  <si>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</si>
  <si>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</si>
  <si>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</si>
  <si>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</si>
  <si>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</si>
  <si>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</si>
  <si>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</si>
  <si>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</si>
  <si>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</si>
  <si>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</si>
  <si>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</si>
  <si>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</si>
  <si>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</si>
  <si>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</si>
  <si>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</si>
  <si>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</si>
  <si>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</si>
  <si>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</si>
  <si>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</si>
  <si>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</si>
  <si>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</si>
  <si>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</si>
  <si>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</si>
  <si>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</si>
  <si>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</si>
  <si>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</si>
  <si>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</si>
  <si>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</si>
  <si>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</si>
  <si>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</si>
  <si>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</si>
  <si>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</si>
  <si>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</si>
  <si>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</si>
  <si>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</si>
  <si>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</si>
  <si>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</si>
  <si>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</si>
  <si>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</si>
  <si>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</si>
  <si>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</si>
  <si>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</si>
  <si>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</si>
  <si>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</si>
  <si>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</si>
  <si>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</si>
  <si>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</si>
  <si>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</si>
  <si>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</si>
  <si>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</si>
  <si>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</si>
  <si>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</si>
  <si>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</si>
  <si>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</si>
  <si>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</si>
  <si>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</si>
  <si>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</si>
  <si>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</si>
  <si>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</si>
  <si>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</si>
  <si>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</si>
  <si>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</si>
  <si>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</si>
  <si>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</si>
  <si>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</si>
  <si>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</si>
  <si>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</si>
  <si>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</si>
  <si>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</si>
  <si>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</si>
  <si>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</si>
  <si>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</si>
  <si>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</si>
  <si>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</si>
  <si>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</si>
  <si>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</si>
  <si>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</si>
  <si>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</si>
  <si>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</si>
  <si>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</si>
  <si>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</si>
  <si>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</si>
  <si>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</si>
  <si>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</si>
  <si>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</si>
  <si>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</si>
  <si>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</si>
  <si>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</si>
  <si>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</si>
  <si>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</si>
  <si>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</si>
  <si>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</si>
  <si>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</si>
  <si>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</si>
  <si>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</si>
  <si>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</si>
  <si>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</si>
  <si>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</si>
  <si>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</si>
  <si>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</si>
  <si>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</si>
  <si>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</si>
  <si>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</si>
  <si>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</si>
  <si>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</si>
  <si>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</si>
  <si>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</si>
  <si>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</si>
  <si>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</si>
  <si>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</si>
  <si>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</si>
  <si>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</si>
  <si>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</si>
  <si>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</si>
  <si>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</si>
  <si>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</si>
  <si>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</si>
  <si>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</si>
  <si>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</si>
  <si>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</si>
  <si>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</si>
  <si>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</si>
  <si>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</si>
  <si>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</si>
  <si>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</si>
  <si>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</si>
  <si>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</si>
  <si>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</si>
  <si>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</si>
  <si>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</si>
  <si>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</si>
  <si>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</si>
  <si>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</si>
  <si>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</si>
  <si>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</si>
  <si>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</si>
  <si>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</si>
  <si>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</si>
  <si>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</si>
  <si>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</si>
  <si>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</si>
  <si>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</si>
  <si>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</si>
  <si>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</si>
  <si>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</si>
  <si>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</si>
  <si>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</si>
  <si>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</si>
  <si>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</si>
  <si>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</si>
  <si>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</si>
  <si>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</si>
  <si>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</si>
  <si>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</si>
  <si>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</si>
  <si>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</si>
  <si>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</si>
  <si>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</si>
  <si>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</si>
  <si>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</si>
  <si>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</si>
  <si>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</si>
  <si>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</si>
  <si>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</si>
  <si>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</si>
  <si>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</si>
  <si>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</si>
  <si>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</si>
  <si>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</si>
  <si>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</si>
  <si>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</si>
  <si>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</si>
  <si>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</si>
  <si>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</si>
  <si>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</si>
  <si>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</si>
  <si>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</si>
  <si>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</si>
  <si>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</si>
  <si>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</si>
  <si>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</si>
  <si>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</si>
  <si>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</si>
  <si>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</si>
  <si>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</si>
  <si>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</si>
  <si>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</si>
  <si>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</si>
  <si>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</si>
  <si>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</si>
  <si>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</si>
  <si>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</si>
  <si>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</si>
  <si>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</si>
  <si>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</si>
  <si>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</si>
  <si>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</si>
  <si>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</si>
  <si>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</si>
  <si>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</si>
  <si>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</si>
  <si>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</si>
  <si>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</si>
  <si>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</si>
  <si>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</si>
  <si>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</si>
  <si>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</si>
  <si>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</si>
  <si>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</si>
  <si>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</si>
  <si>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</si>
  <si>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</si>
  <si>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</si>
  <si>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</si>
  <si>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</si>
  <si>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</si>
  <si>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</si>
  <si>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</si>
  <si>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</si>
  <si>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</si>
  <si>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</si>
  <si>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</si>
  <si>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</si>
  <si>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</si>
  <si>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</si>
  <si>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</si>
  <si>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</si>
  <si>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</si>
  <si>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</si>
  <si>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</si>
  <si>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</si>
  <si>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</si>
  <si>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</si>
  <si>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</si>
  <si>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</si>
  <si>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</si>
  <si>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</si>
  <si>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</si>
  <si>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</si>
  <si>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</si>
  <si>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</si>
  <si>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</si>
  <si>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</si>
  <si>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</si>
  <si>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</si>
  <si>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</si>
  <si>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</si>
  <si>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</si>
  <si>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</si>
  <si>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</si>
  <si>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</si>
  <si>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</si>
  <si>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</si>
  <si>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</si>
  <si>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</si>
  <si>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</si>
  <si>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</si>
  <si>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</si>
  <si>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</si>
  <si>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</si>
  <si>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</si>
  <si>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</si>
  <si>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</si>
  <si>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</si>
  <si>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</si>
  <si>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</si>
  <si>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</si>
  <si>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</si>
  <si>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</si>
  <si>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</si>
  <si>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</si>
  <si>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</si>
  <si>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</si>
  <si>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</si>
  <si>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</si>
  <si>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</si>
  <si>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</si>
  <si>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</si>
  <si>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</si>
  <si>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</si>
  <si>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</si>
  <si>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</si>
  <si>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</si>
  <si>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</si>
  <si>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</si>
  <si>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</si>
  <si>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</si>
  <si>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</si>
  <si>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</si>
  <si>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</si>
  <si>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</si>
  <si>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</si>
  <si>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</si>
  <si>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</si>
  <si>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</si>
  <si>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</si>
  <si>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</si>
  <si>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</si>
  <si>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</si>
  <si>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</si>
  <si>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</si>
  <si>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</si>
  <si>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</si>
  <si>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</si>
  <si>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</si>
  <si>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</si>
  <si>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</si>
  <si>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</si>
  <si>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</si>
  <si>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</si>
  <si>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</si>
  <si>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</si>
  <si>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</si>
  <si>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</si>
  <si>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</si>
  <si>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</si>
  <si>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</si>
  <si>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</si>
  <si>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</si>
  <si>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</si>
  <si>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</si>
  <si>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</si>
  <si>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</si>
  <si>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</si>
  <si>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</si>
  <si>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</si>
  <si>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</si>
  <si>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</si>
  <si>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</si>
  <si>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</si>
  <si>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</si>
  <si>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</si>
  <si>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</si>
  <si>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</si>
  <si>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</si>
  <si>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</si>
  <si>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</si>
  <si>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</si>
  <si>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</si>
  <si>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</si>
  <si>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</si>
  <si>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</si>
  <si>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</si>
  <si>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</si>
  <si>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</si>
  <si>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</si>
  <si>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</si>
  <si>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</si>
  <si>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</si>
  <si>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</si>
  <si>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</si>
  <si>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</si>
  <si>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</si>
  <si>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</si>
  <si>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</si>
  <si>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</si>
  <si>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</si>
  <si>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</si>
  <si>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</si>
  <si>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</si>
  <si>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</si>
  <si>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</si>
  <si>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</si>
  <si>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</si>
  <si>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</si>
  <si>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</si>
  <si>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</si>
  <si>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</si>
  <si>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</si>
  <si>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</si>
  <si>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</si>
  <si>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</si>
  <si>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</si>
  <si>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</si>
  <si>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</si>
  <si>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</si>
  <si>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</si>
  <si>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</si>
  <si>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</si>
  <si>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</si>
  <si>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</si>
  <si>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</si>
  <si>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</si>
  <si>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</si>
  <si>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</si>
  <si>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</si>
  <si>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</si>
  <si>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</si>
  <si>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</si>
  <si>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</si>
  <si>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</si>
  <si>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</si>
  <si>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</si>
  <si>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</si>
  <si>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</si>
  <si>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</si>
  <si>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</si>
  <si>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</si>
  <si>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</si>
  <si>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</si>
  <si>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</si>
  <si>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</si>
  <si>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</si>
  <si>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</si>
  <si>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</si>
  <si>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</si>
  <si>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</si>
  <si>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</si>
  <si>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</si>
  <si>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</si>
  <si>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</si>
  <si>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</si>
  <si>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</si>
  <si>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</si>
  <si>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</si>
  <si>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</si>
  <si>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</si>
  <si>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</si>
  <si>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</si>
  <si>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</si>
  <si>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</si>
  <si>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</si>
  <si>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</si>
  <si>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</si>
  <si>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</si>
  <si>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</si>
  <si>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</si>
  <si>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</si>
  <si>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</si>
  <si>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</si>
  <si>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</si>
  <si>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</si>
  <si>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</si>
  <si>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</si>
  <si>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</si>
  <si>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</si>
  <si>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</si>
  <si>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</si>
  <si>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</si>
  <si>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</si>
  <si>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</si>
  <si>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</si>
  <si>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</si>
  <si>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</si>
  <si>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</si>
  <si>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</si>
  <si>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</si>
  <si>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</si>
  <si>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</si>
  <si>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</si>
  <si>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</si>
  <si>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</si>
  <si>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</si>
  <si>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</si>
  <si>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</si>
  <si>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</si>
  <si>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</si>
  <si>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</si>
  <si>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</si>
  <si>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</si>
  <si>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</si>
  <si>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</si>
  <si>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</si>
  <si>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</si>
  <si>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</si>
  <si>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</si>
  <si>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</si>
  <si>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</si>
  <si>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</si>
  <si>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</si>
  <si>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</si>
  <si>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</si>
  <si>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</si>
  <si>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</si>
  <si>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</si>
  <si>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</si>
  <si>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</si>
  <si>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</si>
  <si>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</si>
  <si>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</si>
  <si>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</si>
  <si>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</si>
  <si>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</si>
  <si>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</si>
  <si>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</si>
  <si>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</si>
  <si>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</si>
  <si>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</si>
  <si>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</si>
  <si>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</si>
  <si>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</si>
  <si>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</si>
  <si>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</si>
  <si>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</si>
  <si>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</si>
  <si>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</si>
  <si>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</si>
  <si>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</si>
  <si>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</si>
  <si>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</si>
  <si>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</si>
  <si>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</si>
  <si>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</si>
  <si>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</si>
  <si>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</si>
  <si>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</si>
  <si>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</si>
  <si>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</si>
  <si>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</si>
  <si>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</si>
  <si>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</si>
  <si>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</si>
  <si>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</si>
  <si>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</si>
  <si>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</si>
  <si>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</si>
  <si>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</si>
  <si>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</si>
  <si>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</si>
  <si>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</si>
  <si>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</si>
  <si>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</si>
  <si>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</si>
  <si>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</si>
  <si>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</si>
  <si>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</si>
  <si>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</si>
  <si>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</si>
  <si>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</si>
  <si>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</si>
  <si>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</si>
  <si>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</si>
  <si>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</si>
  <si>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</si>
  <si>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</si>
  <si>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</si>
  <si>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</si>
  <si>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</si>
  <si>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</si>
  <si>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</si>
  <si>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</si>
  <si>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</si>
  <si>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</si>
  <si>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</si>
  <si>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</si>
  <si>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</si>
  <si>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</si>
  <si>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</si>
  <si>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</si>
  <si>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</si>
  <si>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</si>
  <si>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</si>
  <si>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</si>
  <si>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</si>
  <si>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</si>
  <si>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</si>
  <si>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</si>
  <si>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</si>
  <si>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</si>
  <si>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</si>
  <si>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</si>
  <si>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</si>
  <si>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</si>
  <si>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</si>
  <si>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</si>
  <si>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</si>
  <si>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</si>
  <si>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</si>
  <si>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</si>
  <si>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</si>
  <si>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</si>
  <si>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</si>
  <si>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</si>
  <si>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</si>
  <si>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</si>
  <si>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</si>
  <si>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</si>
  <si>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</si>
  <si>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</si>
  <si>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</si>
  <si>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</si>
  <si>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</si>
  <si>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</si>
  <si>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</si>
  <si>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</si>
  <si>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</si>
  <si>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</si>
  <si>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</si>
  <si>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</si>
  <si>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</si>
  <si>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</si>
  <si>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</si>
  <si>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</si>
  <si>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</si>
  <si>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</si>
  <si>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</si>
  <si>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</si>
  <si>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</si>
  <si>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</si>
  <si>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</si>
  <si>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</si>
  <si>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</si>
  <si>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</si>
  <si>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</si>
  <si>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</si>
  <si>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</si>
  <si>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</si>
  <si>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</si>
  <si>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</si>
  <si>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</si>
  <si>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</si>
  <si>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</si>
  <si>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</si>
  <si>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</si>
  <si>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</si>
  <si>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</si>
  <si>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</si>
  <si>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</si>
  <si>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</si>
  <si>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</si>
  <si>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</si>
  <si>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</si>
  <si>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</si>
  <si>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</si>
  <si>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</si>
  <si>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</si>
  <si>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</si>
  <si>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</si>
  <si>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</si>
  <si>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</si>
  <si>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</si>
  <si>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</si>
  <si>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</si>
  <si>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</si>
  <si>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</si>
  <si>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</si>
  <si>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</si>
  <si>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</si>
  <si>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</si>
  <si>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</si>
  <si>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</si>
  <si>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</si>
  <si>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</si>
  <si>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</si>
  <si>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</si>
  <si>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</si>
  <si>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</si>
  <si>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</si>
  <si>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</si>
  <si>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</si>
  <si>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</si>
  <si>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</si>
  <si>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</si>
  <si>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</si>
  <si>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</si>
  <si>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</si>
  <si>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</si>
  <si>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</si>
  <si>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</si>
  <si>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</si>
  <si>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</si>
  <si>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</si>
  <si>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</si>
  <si>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</si>
  <si>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</si>
  <si>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</si>
  <si>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</si>
  <si>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</si>
  <si>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</si>
  <si>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</si>
  <si>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</si>
  <si>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</si>
  <si>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</si>
  <si>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</si>
  <si>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</si>
  <si>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</si>
  <si>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</si>
  <si>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</si>
  <si>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</si>
  <si>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</si>
  <si>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</si>
  <si>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</si>
  <si>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</si>
  <si>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</si>
  <si>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</si>
  <si>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</si>
  <si>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</si>
  <si>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</si>
  <si>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</si>
  <si>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</si>
  <si>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</si>
  <si>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</si>
  <si>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</si>
  <si>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</si>
  <si>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</si>
  <si>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</si>
  <si>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</si>
  <si>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</si>
  <si>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</si>
  <si>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</si>
  <si>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</si>
  <si>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</si>
  <si>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</si>
  <si>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</si>
  <si>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</si>
  <si>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</si>
  <si>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</si>
  <si>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</si>
  <si>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</si>
  <si>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</si>
  <si>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</si>
  <si>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</si>
  <si>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</si>
  <si>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</si>
  <si>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</si>
  <si>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</si>
  <si>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</si>
  <si>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</si>
  <si>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</si>
  <si>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</si>
  <si>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</si>
  <si>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</si>
  <si>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</si>
  <si>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</si>
  <si>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</si>
  <si>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</si>
  <si>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</si>
  <si>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</si>
  <si>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</si>
  <si>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</si>
  <si>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</si>
  <si>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</si>
  <si>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</si>
  <si>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</si>
  <si>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</si>
  <si>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</si>
  <si>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</si>
  <si>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</si>
  <si>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</si>
  <si>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</si>
  <si>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</si>
  <si>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</si>
  <si>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</si>
  <si>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</si>
  <si>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</si>
  <si>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</si>
  <si>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</si>
  <si>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</si>
  <si>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</si>
  <si>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</si>
  <si>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</si>
  <si>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</si>
  <si>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</si>
  <si>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</si>
  <si>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</si>
  <si>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</si>
  <si>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</si>
  <si>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</si>
  <si>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</si>
  <si>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</si>
  <si>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</si>
  <si>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</si>
  <si>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</si>
  <si>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</si>
  <si>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</si>
  <si>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</si>
  <si>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</si>
  <si>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</si>
  <si>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</si>
  <si>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</si>
  <si>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</si>
  <si>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</si>
  <si>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</si>
  <si>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</si>
  <si>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</si>
  <si>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</si>
  <si>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</si>
  <si>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</si>
  <si>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</si>
  <si>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</si>
  <si>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</si>
  <si>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</si>
  <si>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</si>
  <si>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</si>
  <si>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</si>
  <si>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</si>
  <si>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</si>
  <si>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</si>
  <si>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</si>
  <si>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</si>
  <si>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</si>
  <si>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</si>
  <si>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</si>
  <si>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</si>
  <si>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</si>
  <si>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</si>
  <si>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</si>
  <si>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</si>
  <si>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</si>
  <si>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</si>
  <si>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</si>
  <si>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</si>
  <si>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</si>
  <si>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</si>
  <si>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</si>
  <si>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</si>
  <si>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</si>
  <si>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</si>
  <si>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</si>
  <si>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</si>
  <si>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</si>
  <si>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</si>
  <si>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</si>
  <si>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</si>
  <si>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</si>
  <si>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</si>
  <si>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</si>
  <si>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</si>
  <si>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</si>
  <si>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</si>
  <si>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</si>
  <si>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</si>
  <si>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</si>
  <si>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</si>
  <si>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</si>
  <si>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</si>
  <si>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</si>
  <si>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</si>
  <si>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</si>
  <si>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</si>
  <si>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</si>
  <si>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</si>
  <si>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</si>
  <si>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</si>
  <si>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</si>
  <si>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</si>
  <si>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</si>
  <si>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</si>
  <si>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</si>
  <si>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</si>
  <si>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</si>
  <si>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</si>
  <si>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</si>
  <si>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</si>
  <si>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</si>
  <si>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</si>
  <si>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</si>
  <si>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</si>
  <si>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</si>
  <si>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</si>
  <si>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</si>
  <si>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</si>
  <si>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</si>
  <si>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</si>
  <si>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</si>
  <si>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</si>
  <si>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</si>
  <si>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</si>
  <si>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</si>
  <si>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</si>
  <si>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</si>
  <si>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</si>
  <si>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</si>
  <si>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</si>
  <si>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</si>
  <si>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</si>
  <si>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</si>
  <si>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</si>
  <si>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</si>
  <si>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</si>
  <si>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</si>
  <si>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</si>
  <si>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</si>
  <si>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</si>
  <si>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</si>
  <si>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</si>
  <si>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</si>
  <si>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</si>
  <si>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</si>
  <si>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</si>
  <si>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</si>
  <si>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</si>
  <si>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</si>
  <si>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</si>
  <si>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</si>
  <si>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</si>
  <si>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</si>
  <si>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</si>
  <si>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</si>
  <si>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</si>
  <si>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</si>
  <si>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</si>
  <si>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</si>
  <si>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</si>
  <si>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</si>
  <si>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</si>
  <si>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</si>
  <si>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</si>
  <si>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</si>
  <si>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</si>
  <si>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</si>
  <si>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</si>
  <si>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</si>
  <si>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</si>
  <si>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</si>
  <si>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</si>
  <si>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</si>
  <si>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</si>
  <si>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</si>
  <si>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</si>
  <si>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</si>
  <si>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</si>
  <si>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</si>
  <si>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</si>
  <si>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</si>
  <si>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</si>
  <si>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</si>
  <si>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</si>
  <si>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</si>
  <si>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</si>
  <si>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</si>
  <si>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</si>
  <si>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</si>
  <si>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</si>
  <si>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</si>
  <si>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</si>
  <si>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</si>
  <si>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</si>
  <si>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</si>
  <si>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</si>
  <si>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</si>
  <si>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</si>
  <si>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</si>
  <si>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</si>
  <si>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</si>
  <si>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</si>
  <si>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</si>
  <si>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</si>
  <si>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</si>
  <si>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</si>
  <si>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</si>
  <si>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</si>
  <si>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</si>
  <si>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</si>
  <si>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</si>
  <si>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</si>
  <si>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</si>
  <si>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</si>
  <si>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</si>
  <si>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</si>
  <si>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</si>
  <si>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</si>
  <si>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</si>
  <si>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</si>
  <si>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</si>
  <si>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</si>
  <si>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</si>
  <si>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</si>
  <si>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</si>
  <si>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</si>
  <si>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</si>
  <si>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</si>
  <si>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</si>
  <si>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</si>
  <si>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</si>
  <si>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</si>
  <si>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</si>
  <si>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</si>
  <si>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</si>
  <si>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</si>
  <si>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</si>
  <si>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</si>
  <si>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</si>
  <si>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</si>
  <si>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</si>
  <si>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</si>
  <si>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</si>
  <si>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</si>
  <si>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</si>
  <si>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</si>
  <si>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</si>
  <si>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</si>
  <si>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</si>
  <si>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</si>
  <si>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</si>
  <si>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</si>
  <si>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</si>
  <si>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</si>
  <si>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</si>
  <si>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</si>
  <si>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</si>
  <si>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</si>
  <si>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</si>
  <si>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</si>
  <si>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</si>
  <si>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</si>
  <si>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</si>
  <si>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</si>
  <si>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</si>
  <si>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</si>
  <si>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</si>
  <si>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</si>
  <si>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</si>
  <si>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</si>
  <si>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</si>
  <si>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</si>
  <si>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</si>
  <si>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</si>
  <si>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</si>
  <si>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</si>
  <si>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</si>
  <si>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</si>
  <si>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</si>
  <si>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</si>
  <si>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</si>
  <si>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</si>
  <si>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</si>
  <si>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</si>
  <si>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</si>
  <si>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</si>
  <si>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</si>
  <si>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</si>
  <si>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</si>
  <si>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</si>
  <si>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</si>
  <si>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</si>
  <si>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</si>
  <si>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</si>
  <si>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</si>
  <si>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</si>
  <si>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</si>
  <si>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</si>
  <si>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</si>
  <si>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</si>
  <si>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</si>
  <si>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</si>
  <si>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</si>
  <si>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</si>
  <si>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</si>
  <si>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</si>
  <si>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</si>
  <si>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</si>
  <si>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</si>
  <si>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</si>
  <si>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</si>
  <si>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</si>
  <si>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</si>
  <si>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</si>
  <si>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</si>
  <si>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</si>
  <si>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</si>
  <si>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</si>
  <si>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</si>
  <si>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</si>
  <si>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</si>
  <si>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</si>
  <si>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</si>
  <si>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</si>
  <si>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</si>
  <si>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</si>
  <si>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</si>
  <si>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</si>
  <si>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</si>
  <si>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</si>
  <si>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</si>
  <si>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</si>
  <si>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</si>
  <si>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</si>
  <si>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</si>
  <si>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</si>
  <si>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</si>
  <si>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</si>
  <si>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</si>
  <si>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</si>
  <si>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</si>
  <si>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</si>
  <si>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</si>
  <si>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</si>
  <si>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</si>
  <si>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</si>
  <si>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</si>
  <si>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</si>
  <si>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</si>
  <si>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</si>
  <si>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</si>
  <si>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</si>
  <si>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</si>
  <si>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</si>
  <si>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</si>
  <si>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</si>
  <si>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</si>
  <si>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</si>
  <si>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</si>
  <si>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</si>
  <si>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</si>
  <si>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</si>
  <si>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</si>
  <si>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</si>
  <si>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</si>
  <si>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</si>
  <si>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</si>
  <si>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</si>
  <si>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</si>
  <si>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</si>
  <si>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</si>
  <si>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</si>
  <si>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</si>
  <si>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</si>
  <si>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</si>
  <si>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</si>
  <si>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</si>
  <si>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</si>
  <si>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</si>
  <si>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</si>
  <si>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</si>
  <si>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</si>
  <si>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</si>
  <si>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</si>
  <si>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</si>
  <si>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</si>
  <si>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</si>
  <si>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</si>
  <si>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</si>
  <si>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</si>
  <si>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</si>
  <si>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</si>
  <si>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</si>
  <si>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</si>
  <si>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</si>
  <si>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</si>
  <si>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</si>
  <si>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</si>
  <si>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</si>
  <si>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</si>
  <si>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</si>
  <si>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</si>
  <si>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</si>
  <si>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</si>
  <si>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</si>
  <si>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</si>
  <si>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</si>
  <si>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</si>
  <si>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</si>
  <si>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</si>
  <si>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</si>
  <si>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</si>
  <si>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</si>
  <si>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</si>
  <si>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</si>
  <si>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</si>
  <si>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</si>
  <si>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</si>
  <si>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</si>
  <si>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</si>
  <si>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</si>
  <si>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</si>
  <si>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</si>
  <si>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</si>
  <si>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</si>
  <si>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</si>
  <si>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</si>
  <si>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</si>
  <si>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</si>
  <si>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</si>
  <si>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</si>
  <si>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</si>
  <si>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</si>
  <si>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</si>
  <si>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</si>
  <si>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</si>
  <si>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</si>
  <si>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</si>
  <si>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</si>
  <si>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</si>
  <si>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</si>
  <si>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</si>
  <si>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</si>
  <si>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</si>
  <si>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</si>
  <si>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</si>
  <si>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</si>
  <si>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</si>
  <si>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</si>
  <si>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</si>
  <si>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</si>
  <si>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</si>
  <si>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</si>
  <si>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</si>
  <si>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</si>
  <si>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</si>
  <si>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</si>
  <si>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</si>
  <si>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</si>
  <si>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</si>
  <si>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</si>
  <si>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</si>
  <si>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</si>
  <si>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</si>
  <si>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</si>
  <si>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</si>
  <si>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</si>
  <si>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</si>
  <si>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</si>
  <si>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</si>
  <si>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</si>
  <si>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</si>
  <si>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</si>
  <si>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</si>
  <si>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</si>
  <si>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</si>
  <si>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</si>
  <si>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</si>
  <si>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</si>
  <si>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</si>
  <si>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</si>
  <si>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</si>
  <si>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</si>
  <si>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</si>
  <si>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</si>
  <si>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</si>
  <si>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</si>
  <si>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</si>
  <si>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</si>
  <si>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</si>
  <si>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</si>
  <si>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</si>
  <si>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</si>
  <si>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</si>
  <si>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</si>
  <si>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</si>
  <si>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</si>
  <si>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</si>
  <si>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</si>
  <si>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</si>
  <si>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</si>
  <si>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</si>
  <si>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</si>
  <si>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</si>
  <si>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</si>
  <si>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</si>
  <si>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</si>
  <si>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</si>
  <si>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</si>
  <si>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</si>
  <si>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</si>
  <si>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</si>
  <si>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</si>
  <si>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</si>
  <si>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</si>
  <si>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</si>
  <si>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</si>
  <si>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</si>
  <si>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</si>
  <si>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</si>
  <si>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</si>
  <si>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</si>
  <si>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</si>
  <si>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</si>
  <si>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</si>
  <si>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</si>
  <si>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</si>
  <si>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</si>
  <si>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</si>
  <si>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</si>
  <si>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</si>
  <si>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</si>
  <si>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</si>
  <si>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</si>
  <si>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</si>
  <si>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</si>
  <si>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</si>
  <si>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</si>
  <si>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</si>
  <si>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</si>
  <si>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</si>
  <si>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</si>
  <si>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</si>
  <si>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</si>
  <si>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</si>
  <si>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</si>
  <si>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</si>
  <si>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</si>
  <si>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</si>
  <si>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</si>
  <si>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</si>
  <si>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</si>
  <si>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</si>
  <si>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</si>
  <si>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</si>
  <si>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</si>
  <si>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</si>
  <si>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</si>
  <si>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</si>
  <si>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</si>
  <si>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</si>
  <si>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</si>
  <si>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</si>
  <si>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</si>
  <si>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</si>
  <si>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</si>
  <si>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</si>
  <si>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</si>
  <si>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</si>
  <si>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</si>
  <si>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</si>
  <si>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</si>
  <si>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</si>
  <si>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</si>
  <si>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</si>
  <si>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</si>
  <si>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</si>
  <si>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</si>
  <si>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</si>
  <si>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</si>
  <si>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</si>
  <si>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</si>
  <si>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</si>
  <si>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</si>
  <si>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</si>
  <si>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</si>
  <si>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</si>
  <si>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</si>
  <si>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</si>
  <si>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</si>
  <si>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</si>
  <si>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</si>
  <si>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</si>
  <si>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</si>
  <si>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</si>
  <si>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</si>
  <si>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</si>
  <si>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</si>
  <si>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</si>
  <si>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</si>
  <si>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</si>
  <si>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</si>
  <si>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</si>
  <si>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</si>
  <si>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</si>
  <si>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</si>
  <si>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</si>
  <si>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</si>
  <si>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</si>
  <si>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</si>
  <si>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</si>
  <si>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</si>
  <si>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</si>
  <si>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</si>
  <si>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</si>
  <si>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</si>
  <si>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</si>
  <si>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</si>
  <si>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</si>
  <si>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</si>
  <si>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</si>
  <si>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</si>
  <si>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</si>
  <si>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</si>
  <si>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</si>
  <si>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</si>
  <si>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</si>
  <si>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</si>
  <si>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</si>
  <si>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</si>
  <si>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</si>
  <si>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</si>
  <si>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</si>
  <si>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</si>
  <si>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</si>
  <si>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</si>
  <si>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</si>
  <si>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</si>
  <si>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</si>
  <si>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</si>
  <si>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</si>
  <si>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</si>
  <si>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</si>
  <si>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</si>
  <si>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</si>
  <si>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</si>
  <si>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</si>
  <si>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</si>
  <si>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</si>
  <si>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</si>
  <si>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</si>
  <si>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</si>
  <si>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</si>
  <si>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</si>
  <si>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</si>
  <si>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</si>
  <si>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</si>
  <si>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</si>
  <si>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</si>
  <si>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</si>
  <si>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</si>
  <si>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</si>
  <si>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</si>
  <si>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</si>
  <si>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</si>
  <si>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</si>
  <si>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</si>
  <si>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</si>
  <si>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</si>
  <si>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</si>
  <si>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</si>
  <si>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</si>
  <si>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</si>
  <si>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</si>
  <si>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</si>
  <si>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</si>
  <si>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</si>
  <si>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</si>
  <si>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</si>
  <si>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</si>
  <si>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</si>
  <si>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</si>
  <si>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</si>
  <si>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</si>
  <si>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</si>
  <si>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</si>
  <si>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</si>
  <si>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</si>
  <si>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</si>
  <si>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</si>
  <si>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</si>
  <si>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</si>
  <si>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</si>
  <si>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</si>
  <si>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</si>
  <si>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</si>
  <si>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</si>
  <si>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</si>
  <si>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</si>
  <si>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</si>
  <si>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</si>
  <si>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</si>
  <si>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</si>
  <si>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</si>
  <si>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</si>
  <si>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</si>
  <si>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</si>
  <si>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</si>
  <si>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</si>
  <si>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</si>
  <si>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</si>
  <si>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</si>
  <si>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</si>
  <si>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</si>
  <si>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</si>
  <si>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</si>
  <si>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</si>
  <si>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</si>
  <si>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</si>
  <si>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</si>
  <si>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</si>
  <si>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</si>
  <si>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</si>
  <si>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</si>
  <si>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</si>
  <si>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</si>
  <si>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</si>
  <si>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</si>
  <si>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</si>
  <si>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</si>
  <si>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</si>
  <si>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</si>
  <si>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</si>
  <si>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</si>
  <si>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</si>
  <si>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</si>
  <si>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</si>
  <si>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</si>
  <si>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</si>
  <si>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</si>
  <si>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</si>
  <si>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</si>
  <si>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</si>
  <si>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</si>
  <si>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</si>
  <si>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</si>
  <si>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</si>
  <si>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</si>
  <si>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</si>
  <si>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</si>
  <si>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</si>
  <si>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</si>
  <si>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</si>
  <si>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</si>
  <si>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</si>
  <si>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</si>
  <si>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</si>
  <si>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</si>
  <si>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</si>
  <si>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</si>
  <si>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</si>
  <si>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</si>
  <si>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</si>
  <si>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</si>
  <si>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</si>
  <si>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</si>
  <si>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</si>
  <si>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</si>
  <si>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</si>
  <si>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</si>
  <si>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</si>
  <si>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</si>
  <si>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</si>
  <si>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</si>
  <si>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</si>
  <si>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</si>
  <si>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</si>
  <si>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</si>
  <si>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</si>
  <si>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</si>
  <si>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</si>
  <si>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</si>
  <si>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</si>
  <si>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</si>
  <si>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</si>
  <si>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</si>
  <si>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</si>
  <si>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</si>
  <si>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</si>
  <si>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</si>
  <si>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</si>
  <si>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</si>
  <si>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</si>
  <si>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</si>
  <si>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</si>
  <si>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</si>
  <si>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</si>
  <si>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</si>
  <si>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</si>
  <si>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</si>
  <si>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</si>
  <si>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</si>
  <si>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</si>
  <si>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</si>
  <si>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</si>
  <si>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</si>
  <si>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</si>
  <si>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</si>
  <si>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</si>
  <si>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</si>
  <si>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</si>
  <si>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</si>
  <si>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</si>
  <si>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</si>
  <si>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</si>
  <si>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</si>
  <si>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</si>
  <si>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</si>
  <si>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</si>
  <si>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</si>
  <si>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</si>
  <si>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</si>
  <si>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</si>
  <si>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</si>
  <si>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</si>
  <si>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</si>
  <si>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</si>
  <si>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</si>
  <si>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</si>
  <si>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</si>
  <si>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</si>
  <si>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</si>
  <si>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</si>
  <si>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</si>
  <si>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</si>
  <si>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</si>
  <si>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</si>
  <si>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</si>
  <si>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</si>
  <si>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</si>
  <si>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</si>
  <si>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</si>
  <si>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</si>
  <si>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</si>
  <si>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</si>
  <si>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</si>
  <si>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</si>
  <si>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</si>
  <si>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</si>
  <si>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</si>
  <si>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</si>
  <si>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</si>
  <si>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</si>
  <si>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</si>
  <si>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</si>
  <si>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</si>
  <si>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</si>
  <si>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</si>
  <si>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</si>
  <si>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</si>
  <si>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</si>
  <si>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</si>
  <si>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</si>
  <si>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</si>
  <si>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</si>
  <si>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</si>
  <si>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</si>
  <si>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</si>
  <si>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</si>
  <si>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</si>
  <si>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</si>
  <si>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</si>
  <si>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</si>
  <si>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</si>
  <si>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</si>
  <si>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</si>
  <si>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</si>
  <si>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</si>
  <si>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</si>
  <si>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</si>
  <si>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</si>
  <si>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</si>
  <si>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</si>
  <si>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</si>
  <si>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</si>
  <si>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</si>
  <si>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</si>
  <si>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</si>
  <si>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</si>
  <si>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</si>
  <si>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</si>
  <si>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</si>
  <si>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</si>
  <si>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</si>
  <si>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</si>
  <si>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</si>
  <si>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</si>
  <si>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</si>
  <si>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</si>
  <si>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</si>
  <si>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</si>
  <si>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</si>
  <si>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</si>
  <si>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</si>
  <si>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</si>
  <si>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</si>
  <si>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</si>
  <si>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</si>
  <si>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</si>
  <si>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</si>
  <si>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</si>
  <si>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</si>
  <si>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</si>
  <si>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</si>
  <si>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</si>
  <si>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</si>
  <si>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</si>
  <si>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</si>
  <si>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</si>
  <si>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</si>
  <si>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</si>
  <si>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</si>
  <si>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</si>
  <si>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</si>
  <si>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</si>
  <si>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</si>
  <si>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</si>
  <si>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</si>
  <si>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</si>
  <si>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</si>
  <si>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</si>
  <si>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</si>
  <si>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</si>
  <si>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</si>
  <si>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</si>
  <si>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</si>
  <si>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</si>
  <si>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</si>
  <si>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</si>
  <si>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</si>
  <si>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</si>
  <si>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</si>
  <si>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</si>
  <si>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</si>
  <si>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</si>
  <si>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</si>
  <si>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</si>
  <si>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</si>
  <si>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</si>
  <si>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</si>
  <si>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</si>
  <si>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</si>
  <si>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</si>
  <si>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</si>
  <si>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</si>
  <si>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</si>
  <si>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</si>
  <si>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</si>
  <si>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</si>
  <si>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</si>
  <si>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</si>
  <si>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</si>
  <si>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</si>
  <si>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</si>
  <si>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</si>
  <si>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</si>
  <si>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</si>
  <si>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</si>
  <si>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</si>
  <si>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</si>
  <si>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</si>
  <si>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</si>
  <si>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</si>
  <si>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</si>
  <si>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</si>
  <si>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</si>
  <si>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</si>
  <si>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</si>
  <si>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</si>
  <si>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</si>
  <si>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</si>
  <si>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</si>
  <si>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</si>
  <si>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</si>
  <si>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</si>
  <si>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</si>
  <si>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</si>
  <si>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</si>
  <si>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</si>
  <si>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</si>
  <si>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</si>
  <si>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</si>
  <si>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</si>
  <si>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</si>
  <si>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</si>
  <si>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</si>
  <si>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</si>
  <si>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</si>
  <si>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</si>
  <si>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</si>
  <si>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</si>
  <si>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</si>
  <si>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</si>
  <si>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</si>
  <si>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</si>
  <si>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</si>
  <si>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</si>
  <si>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</si>
  <si>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</si>
  <si>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</si>
  <si>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</si>
  <si>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</si>
  <si>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</si>
  <si>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</si>
  <si>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</si>
  <si>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</si>
  <si>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</si>
  <si>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</si>
  <si>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</si>
  <si>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</si>
  <si>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</si>
  <si>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</si>
  <si>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</si>
  <si>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</si>
  <si>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</si>
  <si>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</si>
  <si>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</si>
  <si>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</si>
  <si>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</si>
  <si>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</si>
  <si>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</si>
  <si>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</si>
  <si>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</si>
  <si>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</si>
  <si>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</si>
  <si>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</si>
  <si>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</si>
  <si>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</si>
  <si>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</si>
  <si>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</si>
  <si>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</si>
  <si>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</si>
  <si>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</si>
  <si>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</si>
  <si>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</si>
  <si>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</si>
  <si>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</si>
  <si>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</si>
  <si>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</si>
  <si>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</si>
  <si>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</si>
  <si>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</si>
  <si>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</si>
  <si>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</si>
  <si>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</si>
  <si>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</si>
  <si>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</si>
  <si>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</si>
  <si>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</si>
  <si>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</si>
  <si>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</si>
  <si>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</si>
  <si>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</si>
  <si>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</si>
  <si>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</si>
  <si>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</si>
  <si>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</si>
  <si>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</si>
  <si>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</si>
  <si>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</si>
  <si>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</si>
  <si>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</si>
  <si>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</si>
  <si>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</si>
  <si>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</si>
  <si>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</si>
  <si>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</si>
  <si>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</si>
  <si>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</si>
  <si>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</si>
  <si>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</si>
  <si>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</si>
  <si>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</si>
  <si>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</si>
  <si>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</si>
  <si>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</si>
  <si>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</si>
  <si>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</si>
  <si>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</si>
  <si>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</si>
  <si>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</si>
  <si>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</si>
  <si>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</si>
  <si>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</si>
  <si>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</si>
  <si>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</si>
  <si>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</si>
  <si>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</si>
  <si>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</si>
  <si>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</si>
  <si>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</si>
  <si>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</si>
  <si>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</si>
  <si>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</si>
  <si>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</si>
  <si>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</si>
  <si>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</si>
  <si>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</si>
  <si>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</si>
  <si>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</si>
  <si>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</si>
  <si>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</si>
  <si>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</si>
  <si>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</si>
  <si>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</si>
  <si>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</si>
  <si>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</si>
  <si>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</si>
  <si>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</si>
  <si>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</si>
  <si>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</si>
  <si>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</si>
  <si>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</si>
  <si>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</si>
  <si>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</si>
  <si>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</si>
  <si>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</si>
  <si>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</si>
  <si>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</si>
  <si>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</si>
  <si>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</si>
  <si>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</si>
  <si>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</si>
  <si>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</si>
  <si>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</si>
  <si>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</si>
  <si>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</si>
  <si>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</si>
  <si>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</si>
  <si>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</si>
  <si>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</si>
  <si>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</si>
  <si>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</si>
  <si>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</si>
  <si>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</si>
  <si>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</si>
  <si>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</si>
  <si>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</si>
  <si>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</si>
  <si>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</si>
  <si>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</si>
  <si>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</si>
  <si>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</si>
  <si>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</si>
  <si>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</si>
  <si>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</si>
  <si>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</si>
  <si>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</si>
  <si>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</si>
  <si>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</si>
  <si>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</si>
  <si>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</si>
  <si>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</si>
  <si>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</si>
  <si>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</si>
  <si>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</si>
  <si>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</si>
  <si>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</si>
  <si>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</si>
  <si>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</si>
  <si>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</si>
  <si>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</si>
  <si>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</si>
  <si>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</si>
  <si>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</si>
  <si>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</si>
  <si>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</si>
  <si>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</si>
  <si>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</si>
  <si>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</si>
  <si>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</si>
  <si>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</si>
  <si>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</si>
  <si>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</si>
  <si>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</si>
  <si>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</si>
  <si>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</si>
  <si>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</si>
  <si>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</si>
  <si>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</si>
  <si>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</si>
  <si>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</si>
  <si>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</si>
  <si>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</si>
  <si>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</si>
  <si>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</si>
  <si>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</si>
  <si>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</si>
  <si>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</si>
  <si>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</si>
  <si>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</si>
  <si>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</si>
  <si>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</si>
  <si>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</si>
  <si>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</si>
  <si>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</si>
  <si>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</si>
  <si>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</si>
  <si>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</si>
  <si>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</si>
  <si>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</si>
  <si>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</si>
  <si>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</si>
  <si>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</si>
  <si>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</si>
  <si>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</si>
  <si>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</si>
  <si>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</si>
  <si>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</si>
  <si>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</si>
  <si>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</si>
  <si>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</si>
  <si>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</si>
  <si>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</si>
  <si>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</si>
  <si>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</si>
  <si>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</si>
  <si>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</si>
  <si>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</si>
  <si>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</si>
  <si>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</si>
  <si>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</si>
  <si>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</si>
  <si>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</si>
  <si>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</si>
  <si>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</si>
  <si>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</si>
  <si>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</si>
  <si>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</si>
  <si>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</si>
  <si>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</si>
  <si>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</si>
  <si>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</si>
  <si>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</si>
  <si>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</si>
  <si>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</si>
  <si>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</si>
  <si>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</si>
  <si>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</si>
  <si>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</si>
  <si>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</si>
  <si>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</si>
  <si>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</si>
  <si>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</si>
  <si>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</si>
  <si>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</si>
  <si>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</si>
  <si>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</si>
  <si>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</si>
  <si>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</si>
  <si>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</si>
  <si>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</si>
  <si>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</si>
  <si>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</si>
  <si>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</si>
  <si>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</si>
  <si>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</si>
  <si>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</si>
  <si>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</si>
  <si>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</si>
  <si>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</si>
  <si>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</si>
  <si>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</si>
  <si>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</si>
  <si>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</si>
  <si>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</si>
  <si>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</si>
  <si>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</si>
  <si>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</si>
  <si>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</si>
  <si>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</si>
  <si>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</si>
  <si>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</si>
  <si>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</si>
  <si>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</si>
  <si>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</si>
  <si>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</si>
  <si>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</si>
  <si>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</si>
  <si>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</si>
  <si>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</si>
  <si>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</si>
  <si>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</si>
  <si>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</si>
  <si>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</si>
  <si>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</si>
  <si>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</si>
  <si>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</si>
  <si>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</si>
  <si>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</si>
  <si>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</si>
  <si>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</si>
  <si>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</si>
  <si>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</si>
  <si>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</si>
  <si>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</si>
  <si>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</si>
  <si>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</si>
  <si>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</si>
  <si>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</si>
  <si>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</si>
  <si>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</si>
  <si>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</si>
  <si>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</si>
  <si>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</si>
  <si>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</si>
  <si>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</si>
  <si>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</si>
  <si>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</si>
  <si>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</si>
  <si>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</si>
  <si>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</si>
  <si>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</si>
  <si>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</si>
  <si>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</si>
  <si>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</si>
  <si>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</si>
  <si>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</si>
  <si>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</si>
  <si>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</si>
  <si>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</si>
  <si>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</si>
  <si>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</si>
  <si>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</si>
  <si>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</si>
  <si>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</si>
  <si>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</si>
  <si>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</si>
  <si>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</si>
  <si>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</si>
  <si>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</si>
  <si>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</si>
  <si>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</si>
  <si>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</si>
  <si>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</si>
  <si>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</si>
  <si>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</si>
  <si>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</si>
  <si>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</si>
  <si>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</si>
  <si>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</si>
  <si>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</si>
  <si>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</si>
  <si>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</si>
  <si>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</si>
  <si>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</si>
  <si>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</si>
  <si>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</si>
  <si>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</si>
  <si>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</si>
  <si>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</si>
  <si>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</si>
  <si>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</si>
  <si>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</si>
  <si>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</si>
  <si>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</si>
  <si>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</si>
  <si>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</si>
  <si>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</si>
  <si>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</si>
  <si>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</si>
  <si>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</si>
  <si>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</si>
  <si>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</si>
  <si>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</si>
  <si>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</si>
  <si>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</si>
  <si>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</si>
  <si>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</si>
  <si>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</si>
  <si>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</si>
  <si>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</si>
  <si>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</si>
  <si>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</si>
  <si>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</si>
  <si>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</si>
  <si>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</si>
  <si>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</si>
  <si>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</si>
  <si>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</si>
  <si>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</si>
  <si>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</si>
  <si>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</si>
  <si>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</si>
  <si>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</si>
  <si>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</si>
  <si>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</si>
  <si>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</si>
  <si>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</si>
  <si>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</si>
  <si>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</si>
  <si>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</si>
  <si>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</si>
  <si>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</si>
  <si>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</si>
  <si>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</si>
  <si>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</si>
  <si>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</si>
  <si>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</si>
  <si>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</si>
  <si>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</si>
  <si>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</si>
  <si>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</si>
  <si>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</si>
  <si>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</si>
  <si>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</si>
  <si>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</si>
  <si>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</si>
  <si>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</si>
  <si>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</si>
  <si>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</si>
  <si>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</si>
  <si>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</si>
  <si>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</si>
  <si>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</si>
  <si>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</si>
  <si>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</si>
  <si>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</si>
  <si>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</si>
  <si>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</si>
  <si>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</si>
  <si>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</si>
  <si>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</si>
  <si>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</si>
  <si>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</si>
  <si>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</si>
  <si>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</si>
  <si>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</si>
  <si>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</si>
  <si>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</si>
  <si>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</si>
  <si>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</si>
  <si>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</si>
  <si>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</si>
  <si>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</si>
  <si>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</si>
  <si>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</si>
  <si>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</si>
  <si>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</si>
  <si>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</si>
  <si>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</si>
  <si>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</si>
  <si>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</si>
  <si>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</si>
  <si>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</si>
  <si>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</si>
  <si>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</si>
  <si>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</si>
  <si>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</si>
  <si>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</si>
  <si>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</si>
  <si>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</si>
  <si>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</si>
  <si>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</si>
  <si>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</si>
  <si>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</si>
  <si>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</si>
  <si>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</si>
  <si>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</si>
  <si>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</si>
  <si>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</si>
  <si>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</si>
  <si>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</si>
  <si>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</si>
  <si>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</si>
  <si>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</si>
  <si>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</si>
  <si>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</si>
  <si>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</si>
  <si>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</si>
  <si>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</si>
  <si>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</si>
  <si>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</si>
  <si>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</si>
  <si>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</si>
  <si>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</si>
  <si>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</si>
  <si>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</si>
  <si>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</si>
  <si>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</si>
  <si>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</si>
  <si>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</si>
  <si>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</si>
  <si>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</si>
  <si>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</si>
  <si>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</si>
  <si>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</si>
  <si>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</si>
  <si>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</si>
  <si>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</si>
  <si>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</si>
  <si>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</si>
  <si>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</si>
  <si>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</si>
  <si>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</si>
  <si>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</si>
  <si>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</si>
  <si>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</si>
  <si>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</si>
  <si>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</si>
  <si>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</si>
  <si>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</si>
  <si>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</si>
  <si>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</si>
  <si>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</si>
  <si>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</si>
  <si>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</si>
  <si>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</si>
  <si>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</si>
  <si>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</si>
  <si>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</si>
  <si>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</si>
  <si>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</si>
  <si>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</si>
  <si>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</si>
  <si>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</si>
  <si>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</si>
  <si>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</si>
  <si>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</si>
  <si>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</si>
  <si>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</si>
  <si>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</si>
  <si>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</si>
  <si>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</si>
  <si>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</si>
  <si>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</si>
  <si>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</si>
  <si>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</si>
  <si>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</si>
  <si>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</si>
  <si>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</si>
  <si>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</si>
  <si>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</si>
  <si>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</si>
  <si>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</si>
  <si>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</si>
  <si>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</si>
  <si>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</si>
  <si>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</si>
  <si>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</si>
  <si>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</si>
  <si>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</si>
  <si>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</si>
  <si>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</si>
  <si>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</si>
  <si>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</si>
  <si>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</si>
  <si>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</si>
  <si>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</si>
  <si>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</si>
  <si>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</si>
  <si>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</si>
  <si>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</si>
  <si>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</si>
  <si>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</si>
  <si>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</si>
  <si>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</si>
  <si>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</si>
  <si>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</si>
  <si>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</si>
  <si>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</si>
  <si>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</si>
  <si>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</si>
  <si>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</si>
  <si>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</si>
  <si>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</si>
  <si>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</si>
  <si>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</si>
  <si>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</si>
  <si>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</si>
  <si>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</si>
  <si>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</si>
  <si>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</si>
  <si>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</si>
  <si>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</si>
  <si>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</si>
  <si>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</si>
  <si>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</si>
  <si>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</si>
  <si>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</si>
  <si>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</si>
  <si>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</si>
  <si>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</si>
  <si>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</si>
  <si>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</si>
  <si>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</si>
  <si>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</si>
  <si>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</si>
  <si>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</si>
  <si>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</si>
  <si>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</si>
  <si>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</si>
  <si>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</si>
  <si>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</si>
  <si>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</si>
  <si>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</si>
  <si>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</si>
  <si>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</si>
  <si>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</si>
  <si>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</si>
  <si>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</si>
  <si>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</si>
  <si>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</si>
  <si>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</si>
  <si>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</si>
  <si>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</si>
  <si>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</si>
  <si>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</si>
  <si>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</si>
  <si>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</si>
  <si>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</si>
  <si>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</si>
  <si>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</si>
  <si>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</si>
  <si>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</si>
  <si>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</si>
  <si>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</si>
  <si>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</si>
  <si>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</si>
  <si>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</si>
  <si>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</si>
  <si>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</si>
  <si>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</si>
  <si>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</si>
  <si>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</si>
  <si>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</si>
  <si>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</si>
  <si>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</si>
  <si>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</si>
  <si>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</si>
  <si>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</si>
  <si>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</si>
  <si>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</si>
  <si>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</si>
  <si>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</si>
  <si>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</si>
  <si>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</si>
  <si>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</si>
  <si>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</si>
  <si>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</si>
  <si>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</si>
  <si>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</si>
  <si>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</si>
  <si>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</si>
  <si>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</si>
  <si>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</si>
  <si>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</si>
  <si>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</si>
  <si>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</si>
  <si>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</si>
  <si>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</si>
  <si>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</si>
  <si>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</si>
  <si>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</si>
  <si>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</si>
  <si>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</si>
  <si>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</si>
  <si>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</si>
  <si>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</si>
  <si>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</si>
  <si>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</si>
  <si>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</si>
  <si>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</si>
  <si>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</si>
  <si>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</si>
  <si>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</si>
  <si>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</si>
  <si>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</si>
  <si>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</si>
  <si>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</si>
  <si>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</si>
  <si>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</si>
  <si>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</si>
  <si>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</si>
  <si>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</si>
  <si>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</si>
  <si>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</si>
  <si>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</si>
  <si>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</si>
  <si>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</si>
  <si>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</si>
  <si>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</si>
  <si>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</si>
  <si>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</si>
  <si>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</si>
  <si>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</si>
  <si>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</si>
  <si>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</si>
  <si>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</si>
  <si>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</si>
  <si>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</si>
  <si>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</si>
  <si>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</si>
  <si>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</si>
  <si>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</si>
  <si>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</si>
  <si>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</si>
  <si>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</si>
  <si>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</si>
  <si>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</si>
  <si>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</si>
  <si>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</si>
  <si>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</si>
  <si>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</si>
  <si>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</si>
  <si>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</si>
  <si>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</si>
  <si>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</si>
  <si>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</si>
  <si>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</si>
  <si>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</si>
  <si>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</si>
  <si>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</si>
  <si>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</si>
  <si>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</si>
  <si>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</si>
  <si>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</si>
  <si>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</si>
  <si>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</si>
  <si>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</si>
  <si>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</si>
  <si>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</si>
  <si>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</si>
  <si>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</si>
  <si>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</si>
  <si>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</si>
  <si>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</si>
  <si>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</si>
  <si>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</si>
  <si>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</si>
  <si>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</si>
  <si>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</si>
  <si>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</si>
  <si>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</si>
  <si>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</si>
  <si>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</si>
  <si>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</si>
  <si>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</si>
  <si>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</si>
  <si>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</si>
  <si>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</si>
  <si>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</si>
  <si>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</si>
  <si>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</si>
  <si>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</si>
  <si>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</si>
  <si>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</si>
  <si>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</si>
  <si>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</si>
  <si>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</si>
  <si>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</si>
  <si>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</si>
  <si>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</si>
  <si>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</si>
  <si>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</si>
  <si>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</si>
  <si>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</si>
  <si>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</si>
  <si>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</si>
  <si>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</si>
  <si>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</si>
  <si>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</si>
  <si>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</si>
  <si>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</si>
  <si>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</si>
  <si>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</si>
  <si>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</si>
  <si>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</si>
  <si>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</si>
  <si>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</si>
  <si>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</si>
  <si>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</si>
  <si>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</si>
  <si>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</si>
  <si>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</si>
  <si>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</si>
  <si>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</si>
  <si>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</si>
  <si>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</si>
  <si>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</si>
  <si>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</si>
  <si>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</si>
  <si>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</si>
  <si>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</si>
  <si>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</si>
  <si>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</si>
  <si>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</si>
  <si>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</si>
  <si>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</si>
  <si>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</si>
  <si>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</si>
  <si>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</si>
  <si>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</si>
  <si>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</si>
  <si>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</si>
  <si>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</si>
  <si>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</si>
  <si>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</si>
  <si>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</si>
  <si>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</si>
  <si>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</si>
  <si>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</si>
  <si>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</si>
  <si>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</si>
  <si>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</si>
  <si>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</si>
  <si>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</si>
  <si>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</si>
  <si>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</si>
  <si>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</si>
  <si>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</si>
  <si>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</si>
  <si>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</si>
  <si>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</si>
  <si>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</si>
  <si>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</si>
  <si>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</si>
  <si>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</si>
  <si>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</si>
  <si>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</si>
  <si>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</si>
  <si>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</si>
  <si>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</si>
  <si>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</si>
  <si>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</si>
  <si>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</si>
  <si>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</si>
  <si>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</si>
  <si>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</si>
  <si>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</si>
  <si>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</si>
  <si>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</si>
  <si>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</si>
  <si>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</si>
  <si>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</si>
  <si>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</si>
  <si>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</si>
  <si>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</si>
  <si>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</si>
  <si>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</si>
  <si>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</si>
  <si>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</si>
  <si>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</si>
  <si>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</si>
  <si>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</si>
  <si>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</si>
  <si>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</si>
  <si>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</si>
  <si>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</si>
  <si>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</si>
  <si>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</si>
  <si>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</si>
  <si>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</si>
  <si>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</si>
  <si>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</si>
  <si>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</si>
  <si>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</si>
  <si>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</si>
  <si>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</si>
  <si>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</si>
  <si>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</si>
  <si>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</si>
  <si>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</si>
  <si>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</si>
  <si>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</si>
  <si>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</si>
  <si>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</si>
  <si>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</si>
  <si>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</si>
  <si>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</si>
  <si>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</si>
  <si>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</si>
  <si>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</si>
  <si>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</si>
  <si>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</si>
  <si>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</si>
  <si>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</si>
  <si>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</si>
  <si>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</si>
  <si>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</si>
  <si>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</si>
  <si>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</si>
  <si>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</si>
  <si>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</si>
  <si>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</si>
  <si>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</si>
  <si>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</si>
  <si>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</si>
  <si>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</si>
  <si>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</si>
  <si>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</si>
  <si>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</si>
  <si>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</si>
  <si>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</si>
  <si>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</si>
  <si>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</si>
  <si>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</si>
  <si>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</si>
  <si>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</si>
  <si>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</si>
  <si>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</si>
  <si>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</si>
  <si>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</si>
  <si>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</si>
  <si>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</si>
  <si>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</si>
  <si>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</si>
  <si>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</si>
  <si>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</si>
  <si>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</si>
  <si>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</si>
  <si>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</si>
  <si>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</si>
  <si>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</si>
  <si>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</si>
  <si>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</si>
  <si>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</si>
  <si>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</si>
  <si>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</si>
  <si>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</si>
  <si>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</si>
  <si>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</si>
  <si>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</si>
  <si>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</si>
  <si>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</si>
  <si>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</si>
  <si>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</si>
  <si>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</si>
  <si>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</si>
  <si>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</si>
  <si>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</si>
  <si>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</si>
  <si>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</si>
  <si>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</si>
  <si>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</si>
  <si>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</si>
  <si>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</si>
  <si>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</si>
  <si>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</si>
  <si>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</si>
  <si>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</si>
  <si>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</si>
  <si>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</si>
  <si>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</si>
  <si>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</si>
  <si>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</si>
  <si>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</si>
  <si>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</si>
  <si>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</si>
  <si>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</si>
  <si>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</si>
  <si>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</si>
  <si>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</si>
  <si>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</si>
  <si>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</si>
  <si>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</si>
  <si>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</si>
  <si>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</si>
  <si>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</si>
  <si>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</si>
  <si>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</si>
  <si>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</si>
  <si>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</si>
  <si>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</si>
  <si>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</si>
  <si>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</si>
  <si>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</si>
  <si>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</si>
  <si>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</si>
  <si>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</si>
  <si>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</si>
  <si>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</si>
  <si>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</si>
  <si>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</si>
  <si>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</si>
  <si>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</si>
  <si>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</si>
  <si>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</si>
  <si>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</si>
  <si>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</si>
  <si>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</si>
  <si>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</si>
  <si>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</si>
  <si>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</si>
  <si>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</si>
  <si>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</si>
  <si>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</si>
  <si>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</si>
  <si>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</si>
  <si>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</si>
  <si>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</si>
  <si>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</si>
  <si>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</si>
  <si>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</si>
  <si>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</si>
  <si>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</si>
  <si>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</si>
  <si>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</si>
  <si>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</si>
  <si>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</si>
  <si>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</si>
  <si>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</si>
  <si>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</si>
  <si>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</si>
  <si>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</si>
  <si>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</si>
  <si>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</si>
  <si>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</si>
  <si>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</si>
  <si>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</si>
  <si>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</si>
  <si>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</si>
  <si>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</si>
  <si>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</si>
  <si>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</si>
  <si>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</si>
  <si>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</si>
  <si>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</si>
  <si>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</si>
  <si>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</si>
  <si>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</si>
  <si>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</si>
  <si>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</si>
  <si>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</si>
  <si>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</si>
  <si>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</si>
  <si>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</si>
  <si>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</si>
  <si>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</si>
  <si>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</si>
  <si>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</si>
  <si>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</si>
  <si>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</si>
  <si>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</si>
  <si>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</si>
  <si>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</si>
  <si>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</si>
  <si>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</si>
  <si>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</si>
  <si>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</si>
  <si>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</si>
  <si>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</si>
  <si>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</si>
  <si>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</si>
  <si>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</si>
  <si>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</si>
  <si>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</si>
  <si>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</si>
  <si>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</si>
  <si>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</si>
  <si>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</si>
  <si>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</si>
  <si>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</si>
  <si>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</si>
  <si>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</si>
  <si>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</si>
  <si>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</si>
  <si>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</si>
  <si>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</si>
  <si>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</si>
  <si>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</si>
  <si>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</si>
  <si>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</si>
  <si>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</si>
  <si>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</si>
  <si>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</si>
  <si>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</si>
  <si>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</si>
  <si>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</si>
  <si>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</si>
  <si>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</si>
  <si>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</si>
  <si>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</si>
  <si>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</si>
  <si>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</si>
  <si>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</si>
  <si>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</si>
  <si>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</si>
  <si>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</si>
  <si>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</si>
  <si>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</si>
  <si>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</si>
  <si>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</si>
  <si>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</si>
  <si>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</si>
  <si>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</si>
  <si>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</si>
  <si>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</si>
  <si>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</si>
  <si>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</si>
  <si>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</si>
  <si>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</si>
  <si>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</si>
  <si>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</si>
  <si>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</si>
  <si>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</si>
  <si>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</si>
  <si>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</si>
  <si>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</si>
  <si>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</si>
  <si>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</si>
  <si>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</si>
  <si>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</si>
  <si>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</si>
  <si>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</si>
  <si>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</si>
  <si>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</si>
  <si>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</si>
  <si>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</si>
  <si>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</si>
  <si>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</si>
  <si>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</si>
  <si>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</si>
  <si>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</si>
  <si>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</si>
  <si>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</si>
  <si>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</si>
  <si>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</si>
  <si>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</si>
  <si>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</si>
  <si>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</si>
  <si>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</si>
  <si>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</si>
  <si>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</si>
  <si>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</si>
  <si>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</si>
  <si>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</si>
  <si>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</si>
  <si>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</si>
  <si>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</si>
  <si>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</si>
  <si>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</si>
  <si>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</si>
  <si>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</si>
  <si>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</si>
  <si>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</si>
  <si>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</si>
  <si>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</si>
  <si>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</si>
  <si>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</si>
  <si>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</si>
  <si>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</si>
  <si>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</si>
  <si>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</si>
  <si>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</si>
  <si>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</si>
  <si>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</si>
  <si>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</si>
  <si>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</si>
  <si>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</si>
  <si>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</si>
  <si>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</si>
  <si>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</si>
  <si>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</si>
  <si>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</si>
  <si>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</si>
  <si>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</si>
  <si>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</si>
  <si>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</si>
  <si>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</si>
  <si>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</si>
  <si>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</si>
  <si>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</si>
  <si>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</si>
  <si>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</si>
  <si>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</si>
  <si>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</si>
  <si>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</si>
  <si>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</si>
  <si>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</si>
  <si>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</si>
  <si>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</si>
  <si>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</si>
  <si>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</si>
  <si>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</si>
  <si>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</si>
  <si>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</si>
  <si>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</si>
  <si>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</si>
  <si>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</si>
  <si>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</si>
  <si>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</si>
  <si>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</si>
  <si>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</si>
  <si>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</si>
  <si>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</si>
  <si>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</si>
  <si>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</si>
  <si>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</si>
  <si>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</si>
  <si>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</si>
  <si>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</si>
  <si>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</si>
  <si>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</si>
  <si>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</si>
  <si>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</si>
  <si>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</si>
  <si>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</si>
  <si>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</si>
  <si>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</si>
  <si>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</si>
  <si>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</si>
  <si>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</si>
  <si>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</si>
  <si>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</si>
  <si>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</si>
  <si>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</si>
  <si>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</si>
  <si>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</si>
  <si>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</si>
  <si>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</si>
  <si>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</si>
  <si>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</si>
  <si>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</si>
  <si>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</si>
  <si>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</si>
  <si>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</si>
  <si>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</si>
  <si>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</si>
  <si>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</si>
  <si>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</si>
  <si>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</si>
  <si>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</si>
  <si>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</si>
  <si>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</si>
  <si>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</si>
  <si>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</si>
  <si>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</si>
  <si>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</si>
  <si>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</si>
  <si>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</si>
  <si>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</si>
  <si>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</si>
  <si>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</si>
  <si>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</si>
  <si>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</si>
  <si>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</si>
  <si>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</si>
  <si>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</si>
  <si>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</si>
  <si>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</si>
  <si>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</si>
  <si>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</si>
  <si>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</si>
  <si>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</si>
  <si>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</si>
  <si>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</si>
  <si>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</si>
  <si>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</si>
  <si>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</si>
  <si>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</si>
  <si>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</si>
  <si>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</si>
  <si>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</si>
  <si>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</si>
  <si>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</si>
  <si>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</si>
  <si>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</si>
  <si>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</si>
  <si>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</si>
  <si>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</si>
  <si>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</si>
  <si>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</si>
  <si>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</si>
  <si>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</si>
  <si>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</si>
  <si>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</si>
  <si>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</si>
  <si>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</si>
  <si>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</si>
  <si>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</si>
  <si>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</si>
  <si>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</si>
  <si>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</si>
  <si>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</si>
  <si>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</si>
  <si>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</si>
  <si>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</si>
  <si>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</si>
  <si>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</si>
  <si>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</si>
  <si>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</si>
  <si>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</si>
  <si>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</si>
  <si>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</si>
  <si>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</si>
  <si>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</si>
  <si>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</si>
  <si>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</si>
  <si>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</si>
  <si>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</si>
  <si>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</si>
  <si>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</si>
  <si>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</si>
  <si>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</si>
  <si>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</si>
  <si>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</si>
  <si>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</si>
  <si>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</si>
  <si>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</si>
  <si>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</si>
  <si>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</si>
  <si>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</si>
  <si>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</si>
  <si>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</si>
  <si>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</si>
  <si>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</si>
  <si>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</si>
  <si>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</si>
  <si>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</si>
  <si>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</si>
  <si>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</si>
  <si>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</si>
  <si>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</si>
  <si>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</si>
  <si>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</si>
  <si>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</si>
  <si>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</si>
  <si>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</si>
  <si>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</si>
  <si>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</si>
  <si>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</si>
  <si>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</si>
  <si>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</si>
  <si>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</si>
  <si>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</si>
  <si>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</si>
  <si>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</si>
  <si>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</si>
  <si>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</si>
  <si>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</si>
  <si>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</si>
  <si>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</si>
  <si>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</si>
  <si>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</si>
  <si>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</si>
  <si>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</si>
  <si>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</si>
  <si>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</si>
  <si>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</si>
  <si>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</si>
  <si>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</si>
  <si>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</si>
  <si>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</si>
  <si>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</si>
  <si>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</si>
  <si>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</si>
  <si>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</si>
  <si>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</si>
  <si>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</si>
  <si>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</si>
  <si>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</si>
  <si>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</si>
  <si>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</si>
  <si>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</si>
  <si>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</si>
  <si>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</si>
  <si>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</si>
  <si>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</si>
  <si>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</si>
  <si>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</si>
  <si>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</si>
  <si>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</si>
  <si>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</si>
  <si>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</si>
  <si>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</si>
  <si>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</si>
  <si>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</si>
  <si>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</si>
  <si>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</si>
  <si>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</si>
  <si>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</si>
  <si>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</si>
  <si>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</si>
  <si>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</si>
  <si>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</si>
  <si>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</si>
  <si>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</si>
  <si>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</si>
  <si>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</si>
  <si>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</si>
  <si>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</si>
  <si>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</si>
  <si>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</si>
  <si>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</si>
  <si>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</si>
  <si>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</si>
  <si>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</si>
  <si>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</si>
  <si>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</si>
  <si>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</si>
  <si>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</si>
  <si>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</si>
  <si>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</si>
  <si>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</si>
  <si>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</si>
  <si>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</si>
  <si>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</si>
  <si>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</si>
  <si>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</si>
  <si>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</si>
  <si>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</si>
  <si>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</si>
  <si>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</si>
  <si>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</si>
  <si>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</si>
  <si>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</si>
  <si>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</si>
  <si>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</si>
  <si>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</si>
  <si>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</si>
  <si>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</si>
  <si>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</si>
  <si>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</si>
  <si>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</si>
  <si>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</si>
  <si>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</si>
  <si>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</si>
  <si>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</si>
  <si>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</si>
  <si>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</si>
  <si>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</si>
  <si>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</si>
  <si>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</si>
  <si>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</si>
  <si>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</si>
  <si>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</si>
  <si>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</si>
  <si>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</si>
  <si>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</si>
  <si>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</si>
  <si>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</si>
  <si>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</si>
  <si>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</si>
  <si>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</si>
  <si>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</si>
  <si>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</si>
  <si>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</si>
  <si>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</si>
  <si>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</si>
  <si>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</si>
  <si>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</si>
  <si>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</si>
  <si>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</si>
  <si>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</si>
  <si>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</si>
  <si>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</si>
  <si>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</si>
  <si>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</si>
  <si>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</si>
  <si>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</si>
  <si>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</si>
  <si>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</si>
  <si>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</si>
  <si>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</si>
  <si>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</si>
  <si>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</si>
  <si>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</si>
  <si>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</si>
  <si>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</si>
  <si>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</si>
  <si>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</si>
  <si>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</si>
  <si>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</si>
  <si>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</si>
  <si>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</si>
  <si>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</si>
  <si>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</si>
  <si>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</si>
  <si>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</si>
  <si>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</si>
  <si>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</si>
  <si>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</si>
  <si>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</si>
  <si>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</si>
  <si>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</si>
  <si>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</si>
  <si>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</si>
  <si>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</si>
  <si>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</si>
  <si>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</si>
  <si>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</si>
  <si>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</si>
  <si>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</si>
  <si>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</si>
  <si>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</si>
  <si>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</si>
  <si>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</si>
  <si>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</si>
  <si>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</si>
  <si>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</si>
  <si>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</si>
  <si>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</si>
  <si>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</si>
  <si>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</si>
  <si>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</si>
  <si>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</si>
  <si>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</si>
  <si>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</si>
  <si>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</si>
  <si>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</si>
  <si>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</si>
  <si>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</si>
  <si>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</si>
  <si>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</si>
  <si>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</si>
  <si>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</si>
  <si>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</si>
  <si>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</si>
  <si>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</si>
  <si>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</si>
  <si>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</si>
  <si>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</si>
  <si>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</si>
  <si>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</si>
  <si>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</si>
  <si>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</si>
  <si>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</si>
  <si>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</si>
  <si>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</si>
  <si>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</si>
  <si>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</si>
  <si>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</si>
  <si>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</si>
  <si>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</si>
  <si>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</si>
  <si>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</si>
  <si>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</si>
  <si>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</si>
  <si>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</si>
  <si>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</si>
  <si>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</si>
  <si>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</si>
  <si>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</si>
  <si>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</si>
  <si>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</si>
  <si>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</si>
  <si>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</si>
  <si>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</si>
  <si>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</si>
  <si>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</si>
  <si>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</si>
  <si>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</si>
  <si>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</si>
  <si>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</si>
  <si>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</si>
  <si>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</si>
  <si>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</si>
  <si>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</si>
  <si>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</si>
  <si>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</si>
  <si>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</si>
  <si>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</si>
  <si>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</si>
  <si>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</si>
  <si>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</si>
  <si>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</si>
  <si>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</si>
  <si>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</si>
  <si>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</si>
  <si>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</si>
  <si>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</si>
  <si>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</si>
  <si>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</si>
  <si>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</si>
  <si>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</si>
  <si>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</si>
  <si>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</si>
  <si>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</si>
  <si>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</si>
  <si>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</si>
  <si>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</si>
  <si>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</si>
  <si>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</si>
  <si>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</si>
  <si>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</si>
  <si>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</si>
  <si>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</si>
  <si>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</si>
  <si>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</si>
  <si>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</si>
  <si>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</si>
  <si>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</si>
  <si>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</si>
  <si>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</si>
  <si>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</si>
  <si>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</si>
  <si>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</si>
  <si>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</si>
  <si>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</si>
  <si>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</si>
  <si>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</si>
  <si>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</si>
  <si>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</si>
  <si>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</si>
  <si>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</si>
  <si>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</si>
  <si>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</si>
  <si>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</si>
  <si>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</si>
  <si>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</si>
  <si>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</si>
  <si>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</si>
  <si>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</si>
  <si>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</si>
  <si>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</si>
  <si>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</si>
  <si>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</si>
  <si>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</si>
  <si>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</si>
  <si>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</si>
  <si>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</si>
  <si>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</si>
  <si>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</si>
  <si>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</si>
  <si>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</si>
  <si>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</si>
  <si>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</si>
  <si>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</si>
  <si>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</si>
  <si>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</si>
  <si>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</si>
  <si>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</si>
  <si>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</si>
  <si>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</si>
  <si>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</si>
  <si>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</si>
  <si>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</si>
  <si>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</si>
  <si>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</si>
  <si>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</si>
  <si>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</si>
  <si>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</si>
  <si>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</si>
  <si>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</si>
  <si>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</si>
  <si>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</si>
  <si>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</si>
  <si>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</si>
  <si>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</si>
  <si>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</si>
  <si>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</si>
  <si>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</si>
  <si>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</si>
  <si>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</si>
  <si>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</si>
  <si>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</si>
  <si>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</si>
  <si>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</si>
  <si>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</si>
  <si>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</si>
  <si>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</si>
  <si>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</si>
  <si>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</si>
  <si>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</si>
  <si>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</si>
  <si>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</si>
  <si>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</si>
  <si>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</si>
  <si>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</si>
  <si>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</si>
  <si>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</si>
  <si>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</si>
  <si>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</si>
  <si>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</si>
  <si>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</si>
  <si>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</si>
  <si>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</si>
  <si>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</si>
  <si>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</si>
  <si>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</si>
  <si>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</si>
  <si>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</si>
  <si>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</si>
  <si>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</si>
  <si>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</si>
  <si>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</si>
  <si>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</si>
  <si>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</si>
  <si>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</si>
  <si>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</si>
  <si>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</si>
  <si>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</si>
  <si>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</si>
  <si>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</si>
  <si>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</si>
  <si>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</si>
  <si>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</si>
  <si>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</si>
  <si>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</si>
  <si>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</si>
  <si>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</si>
  <si>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</si>
  <si>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</si>
  <si>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</si>
  <si>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</si>
  <si>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</si>
  <si>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</si>
  <si>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</si>
  <si>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</si>
  <si>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</si>
  <si>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</si>
  <si>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</si>
  <si>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</si>
  <si>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</si>
  <si>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</si>
  <si>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</si>
  <si>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</si>
  <si>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</si>
  <si>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</si>
  <si>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</si>
  <si>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</si>
  <si>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</si>
  <si>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</si>
  <si>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</si>
  <si>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</si>
  <si>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</si>
  <si>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</si>
  <si>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</si>
  <si>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</si>
  <si>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</si>
  <si>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</si>
  <si>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</si>
  <si>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</si>
  <si>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</si>
  <si>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</si>
  <si>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</si>
  <si>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</si>
  <si>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</si>
  <si>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</si>
  <si>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</si>
  <si>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</si>
  <si>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</si>
  <si>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</si>
  <si>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</si>
  <si>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</si>
  <si>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</si>
  <si>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</si>
  <si>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</si>
  <si>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</si>
  <si>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</si>
  <si>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</si>
  <si>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</si>
  <si>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</si>
  <si>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</si>
  <si>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</si>
  <si>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</si>
  <si>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</si>
  <si>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</si>
  <si>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</si>
  <si>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</si>
  <si>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</si>
  <si>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</si>
  <si>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</si>
  <si>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</si>
  <si>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</si>
  <si>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</si>
  <si>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</si>
  <si>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</si>
  <si>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</si>
  <si>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</si>
  <si>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</si>
  <si>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</si>
  <si>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</si>
  <si>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</si>
  <si>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</si>
  <si>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</si>
  <si>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</si>
  <si>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</si>
  <si>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</si>
  <si>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</si>
  <si>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</si>
  <si>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</si>
  <si>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</si>
  <si>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</si>
  <si>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</si>
  <si>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</si>
  <si>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</si>
  <si>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</si>
  <si>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</si>
  <si>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</si>
  <si>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</si>
  <si>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</si>
  <si>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</si>
  <si>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</si>
  <si>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</si>
  <si>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</si>
  <si>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</si>
  <si>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</si>
  <si>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</si>
  <si>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</si>
  <si>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</si>
  <si>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</si>
  <si>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</si>
  <si>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</si>
  <si>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</si>
  <si>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</si>
  <si>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</si>
  <si>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</si>
  <si>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</si>
  <si>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</si>
  <si>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</si>
  <si>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</si>
  <si>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</si>
  <si>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</si>
  <si>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</si>
  <si>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</si>
  <si>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</si>
  <si>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</si>
  <si>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</si>
  <si>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</si>
  <si>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</si>
  <si>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</si>
  <si>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</si>
  <si>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</si>
  <si>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</si>
  <si>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</si>
  <si>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</si>
  <si>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</si>
  <si>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</si>
  <si>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</si>
  <si>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</si>
  <si>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</si>
  <si>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</si>
  <si>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</si>
  <si>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</si>
  <si>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</si>
  <si>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</si>
  <si>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</si>
  <si>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</si>
  <si>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</si>
  <si>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</si>
  <si>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</si>
  <si>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</si>
  <si>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</si>
  <si>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</si>
  <si>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</si>
  <si>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</si>
  <si>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</si>
  <si>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</si>
  <si>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</si>
  <si>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</si>
  <si>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</si>
  <si>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</si>
  <si>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</si>
  <si>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</si>
  <si>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</si>
  <si>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</si>
  <si>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</si>
  <si>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</si>
  <si>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</si>
  <si>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</si>
  <si>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</si>
  <si>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</si>
  <si>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</si>
  <si>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</si>
  <si>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</si>
  <si>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</si>
  <si>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</si>
  <si>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</si>
  <si>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</si>
  <si>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</si>
  <si>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</si>
  <si>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</si>
  <si>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</si>
  <si>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</si>
  <si>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</si>
  <si>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</si>
  <si>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</si>
  <si>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</si>
  <si>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</si>
  <si>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</si>
  <si>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</si>
  <si>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</si>
  <si>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</si>
  <si>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</si>
  <si>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</si>
  <si>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</si>
  <si>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</si>
  <si>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</si>
  <si>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</si>
  <si>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</si>
  <si>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</si>
  <si>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</si>
  <si>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</si>
  <si>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</si>
  <si>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</si>
  <si>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</si>
  <si>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</si>
  <si>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</si>
  <si>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</si>
  <si>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</si>
  <si>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</si>
  <si>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</si>
  <si>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</si>
  <si>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</si>
  <si>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</si>
  <si>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</si>
  <si>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</si>
  <si>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</si>
  <si>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</si>
  <si>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</si>
  <si>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</si>
  <si>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</si>
  <si>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</si>
  <si>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</si>
  <si>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</si>
  <si>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</si>
  <si>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</si>
  <si>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</si>
  <si>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</si>
  <si>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</si>
  <si>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</si>
  <si>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</si>
  <si>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</si>
  <si>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</si>
  <si>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</si>
  <si>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</si>
  <si>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</si>
  <si>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</si>
  <si>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</si>
  <si>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</si>
  <si>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</si>
  <si>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</si>
  <si>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</si>
  <si>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</si>
  <si>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</si>
  <si>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</si>
  <si>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</si>
  <si>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</si>
  <si>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</si>
  <si>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</si>
  <si>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</si>
  <si>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</si>
  <si>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</si>
  <si>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</si>
  <si>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</si>
  <si>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</si>
  <si>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</si>
  <si>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</si>
  <si>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</si>
  <si>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</si>
  <si>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</si>
  <si>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</si>
  <si>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</si>
  <si>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</si>
  <si>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</si>
  <si>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</si>
  <si>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</si>
  <si>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</si>
  <si>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</si>
  <si>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</si>
  <si>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</si>
  <si>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</si>
  <si>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</si>
  <si>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</si>
  <si>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</si>
  <si>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</si>
  <si>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</si>
  <si>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</si>
  <si>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</si>
  <si>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</si>
  <si>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</si>
  <si>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</si>
  <si>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</si>
  <si>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</si>
  <si>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</si>
  <si>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</si>
  <si>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</si>
  <si>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</si>
  <si>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</si>
  <si>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</si>
  <si>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</si>
  <si>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</si>
  <si>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</si>
  <si>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</si>
  <si>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</si>
  <si>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</si>
  <si>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</si>
  <si>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</si>
  <si>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</si>
  <si>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</si>
  <si>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</si>
  <si>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</si>
  <si>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</si>
  <si>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</si>
  <si>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</si>
  <si>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</si>
  <si>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</si>
  <si>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</si>
  <si>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</si>
  <si>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</si>
  <si>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</si>
  <si>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</si>
  <si>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</si>
  <si>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</si>
  <si>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</si>
  <si>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</si>
  <si>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</si>
  <si>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</si>
  <si>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</si>
  <si>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</si>
  <si>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</si>
  <si>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</si>
  <si>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</si>
  <si>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</si>
  <si>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</si>
  <si>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</si>
  <si>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</si>
  <si>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</si>
  <si>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</si>
  <si>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</si>
  <si>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</si>
  <si>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</si>
  <si>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</si>
  <si>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</si>
  <si>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</si>
  <si>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</si>
  <si>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</si>
  <si>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</si>
  <si>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</si>
  <si>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</si>
  <si>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</si>
  <si>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</si>
  <si>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</si>
  <si>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</si>
  <si>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</si>
  <si>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</si>
  <si>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</si>
  <si>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</si>
  <si>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</si>
  <si>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</si>
  <si>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</si>
  <si>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</si>
  <si>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</si>
  <si>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</si>
  <si>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</si>
  <si>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</si>
  <si>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</si>
  <si>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</si>
  <si>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</si>
  <si>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</si>
  <si>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</si>
  <si>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</si>
  <si>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</si>
  <si>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</si>
  <si>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</si>
  <si>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</si>
  <si>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</si>
  <si>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</si>
  <si>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</si>
  <si>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</si>
  <si>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</si>
  <si>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</si>
  <si>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</si>
  <si>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</si>
  <si>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</si>
  <si>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</si>
  <si>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</si>
  <si>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</si>
  <si>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</si>
  <si>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</si>
  <si>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</si>
  <si>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</si>
  <si>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</si>
  <si>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</si>
  <si>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</si>
  <si>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</si>
  <si>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</si>
  <si>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</si>
  <si>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</si>
  <si>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</si>
  <si>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</si>
  <si>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</si>
  <si>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</si>
  <si>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</si>
  <si>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</si>
  <si>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</si>
  <si>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</si>
  <si>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</si>
  <si>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</si>
  <si>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</si>
  <si>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</si>
  <si>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</si>
  <si>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</si>
  <si>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</si>
  <si>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</si>
  <si>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</si>
  <si>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</si>
  <si>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</si>
  <si>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</si>
  <si>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</si>
  <si>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</si>
  <si>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</si>
  <si>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</si>
  <si>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</si>
  <si>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</si>
  <si>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</si>
  <si>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</si>
  <si>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</si>
  <si>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</si>
  <si>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</si>
  <si>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</si>
  <si>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</si>
  <si>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</si>
  <si>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</si>
  <si>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</si>
  <si>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</si>
  <si>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</si>
  <si>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</si>
  <si>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</si>
  <si>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</si>
  <si>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</si>
  <si>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</si>
  <si>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</si>
  <si>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</si>
  <si>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</si>
  <si>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</si>
  <si>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</si>
  <si>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</si>
  <si>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</si>
  <si>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</si>
  <si>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</si>
  <si>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</si>
  <si>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</si>
  <si>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</si>
  <si>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</si>
  <si>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</si>
  <si>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</si>
  <si>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</si>
  <si>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</si>
  <si>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</si>
  <si>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</si>
  <si>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</si>
  <si>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</si>
  <si>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</si>
  <si>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</si>
  <si>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</si>
  <si>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</si>
  <si>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</si>
  <si>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</si>
  <si>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</si>
  <si>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</si>
  <si>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</si>
  <si>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</si>
  <si>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</si>
  <si>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</si>
  <si>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</si>
  <si>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</si>
  <si>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</si>
  <si>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</si>
  <si>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</si>
  <si>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</si>
  <si>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</si>
  <si>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</si>
  <si>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</si>
  <si>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</si>
  <si>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</si>
  <si>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</si>
  <si>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</si>
  <si>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</si>
  <si>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</si>
  <si>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</si>
  <si>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</si>
  <si>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</si>
  <si>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</si>
  <si>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</si>
  <si>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</si>
  <si>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</si>
  <si>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</si>
  <si>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</si>
  <si>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</si>
  <si>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</si>
  <si>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</si>
  <si>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</si>
  <si>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</si>
  <si>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</si>
  <si>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</si>
  <si>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</si>
  <si>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</si>
  <si>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</si>
  <si>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</si>
  <si>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</si>
  <si>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</si>
  <si>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</si>
  <si>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</si>
  <si>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</si>
  <si>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</si>
  <si>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</si>
  <si>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</si>
  <si>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</si>
  <si>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</si>
  <si>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</si>
  <si>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</si>
  <si>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</si>
  <si>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</si>
  <si>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</si>
  <si>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</si>
  <si>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</si>
  <si>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</si>
  <si>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</si>
  <si>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</si>
  <si>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</si>
  <si>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</si>
  <si>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</si>
  <si>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</si>
  <si>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</si>
  <si>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</si>
  <si>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</si>
  <si>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</si>
  <si>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</si>
  <si>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</si>
  <si>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</si>
  <si>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</si>
  <si>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</si>
  <si>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</si>
  <si>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</si>
  <si>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</si>
  <si>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</si>
  <si>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</si>
  <si>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</si>
  <si>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</si>
  <si>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</si>
  <si>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</si>
  <si>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</si>
  <si>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</si>
  <si>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</si>
  <si>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</si>
  <si>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</si>
  <si>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</si>
  <si>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</si>
  <si>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</si>
  <si>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</si>
  <si>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</si>
  <si>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</si>
  <si>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</si>
  <si>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</si>
  <si>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</si>
  <si>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</si>
  <si>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</si>
  <si>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</si>
  <si>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</si>
  <si>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</si>
  <si>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</si>
  <si>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</si>
  <si>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</si>
  <si>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</si>
  <si>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</si>
  <si>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</si>
  <si>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</si>
  <si>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</si>
  <si>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</si>
  <si>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</si>
  <si>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</si>
  <si>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</si>
  <si>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</si>
  <si>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</si>
  <si>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</si>
  <si>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</si>
  <si>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</si>
  <si>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</si>
  <si>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</si>
  <si>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</si>
  <si>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</si>
  <si>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</si>
  <si>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</si>
  <si>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</si>
  <si>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</si>
  <si>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</si>
  <si>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</si>
  <si>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</si>
  <si>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</si>
  <si>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</si>
  <si>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</si>
  <si>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</si>
  <si>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</si>
  <si>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</si>
  <si>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</si>
  <si>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</si>
  <si>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</si>
  <si>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</si>
  <si>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</si>
  <si>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</si>
  <si>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</si>
  <si>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</si>
  <si>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</si>
  <si>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</si>
  <si>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</si>
  <si>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</si>
  <si>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</si>
  <si>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</si>
  <si>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</si>
  <si>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</si>
  <si>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</si>
  <si>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</si>
  <si>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</si>
  <si>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</si>
  <si>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</si>
  <si>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</si>
  <si>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</si>
  <si>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</si>
  <si>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</si>
  <si>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</si>
  <si>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</si>
  <si>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</si>
  <si>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</si>
  <si>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</si>
  <si>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</si>
  <si>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</si>
  <si>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</si>
  <si>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</si>
  <si>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</si>
  <si>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</si>
  <si>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</si>
  <si>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</si>
  <si>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</si>
  <si>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</si>
  <si>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</si>
  <si>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</si>
  <si>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</si>
  <si>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</si>
  <si>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</si>
  <si>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</si>
  <si>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</si>
  <si>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</si>
  <si>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</si>
  <si>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</si>
  <si>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</si>
  <si>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</si>
  <si>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</si>
  <si>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</si>
  <si>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</si>
  <si>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</si>
  <si>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</si>
  <si>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</si>
  <si>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</si>
  <si>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</si>
  <si>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</si>
  <si>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</si>
  <si>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</si>
  <si>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</si>
  <si>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</si>
  <si>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</si>
  <si>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</si>
  <si>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</si>
  <si>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</si>
  <si>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</si>
  <si>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</si>
  <si>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</si>
  <si>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</si>
  <si>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</si>
  <si>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</si>
  <si>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</si>
  <si>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</si>
  <si>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</si>
  <si>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</si>
  <si>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</si>
  <si>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</si>
  <si>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</si>
  <si>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</si>
  <si>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</si>
  <si>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</si>
  <si>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</si>
  <si>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</si>
  <si>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</si>
  <si>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</si>
  <si>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</si>
  <si>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</si>
  <si>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</si>
  <si>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</si>
  <si>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</si>
  <si>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</si>
  <si>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</si>
  <si>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</si>
  <si>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</si>
  <si>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</si>
  <si>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</si>
  <si>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</si>
  <si>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</si>
  <si>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</si>
  <si>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</si>
  <si>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</si>
  <si>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</si>
  <si>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</si>
  <si>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</si>
  <si>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</si>
  <si>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</si>
  <si>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</si>
  <si>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</si>
  <si>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</si>
  <si>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</si>
  <si>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</si>
  <si>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</si>
  <si>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</si>
  <si>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</si>
  <si>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</si>
  <si>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</si>
  <si>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</si>
  <si>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</si>
  <si>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</si>
  <si>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</si>
  <si>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</si>
  <si>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</si>
  <si>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</si>
  <si>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</si>
  <si>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</si>
  <si>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</si>
  <si>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</si>
  <si>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</si>
  <si>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</si>
  <si>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</si>
  <si>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</si>
  <si>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</si>
  <si>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</si>
  <si>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</si>
  <si>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</si>
  <si>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</si>
  <si>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</si>
  <si>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</si>
  <si>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</si>
  <si>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</si>
  <si>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</si>
  <si>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</si>
  <si>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</si>
  <si>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</si>
  <si>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</si>
  <si>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</si>
  <si>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</si>
  <si>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</si>
  <si>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</si>
  <si>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</si>
  <si>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</si>
  <si>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</si>
  <si>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</si>
  <si>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</si>
  <si>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</si>
  <si>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</si>
  <si>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</si>
  <si>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</si>
  <si>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</si>
  <si>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</si>
  <si>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</si>
  <si>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</si>
  <si>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</si>
  <si>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</si>
  <si>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</si>
  <si>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</si>
  <si>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</si>
  <si>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</si>
  <si>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</si>
  <si>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</si>
  <si>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</si>
  <si>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</si>
  <si>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</si>
  <si>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</si>
  <si>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</si>
  <si>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</si>
  <si>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</si>
  <si>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</si>
  <si>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</si>
  <si>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</si>
  <si>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</si>
  <si>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</si>
  <si>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</si>
  <si>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</si>
  <si>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</si>
  <si>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</si>
  <si>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</si>
  <si>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</si>
  <si>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</si>
  <si>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</si>
  <si>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</si>
  <si>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</si>
  <si>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</si>
  <si>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</si>
  <si>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</si>
  <si>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</si>
  <si>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</si>
  <si>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</si>
  <si>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</si>
  <si>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</si>
  <si>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</si>
  <si>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</si>
  <si>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</si>
  <si>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</si>
  <si>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</si>
  <si>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</si>
  <si>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</si>
  <si>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</si>
  <si>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</si>
  <si>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</si>
  <si>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</si>
  <si>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</si>
  <si>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</si>
  <si>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</si>
  <si>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</si>
  <si>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</si>
  <si>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</si>
  <si>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</si>
  <si>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</si>
  <si>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</si>
  <si>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</si>
  <si>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</si>
  <si>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</si>
  <si>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</si>
  <si>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</si>
  <si>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</si>
  <si>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</si>
  <si>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</si>
  <si>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</si>
  <si>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</si>
  <si>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</si>
  <si>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</si>
  <si>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</si>
  <si>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</si>
  <si>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</si>
  <si>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</si>
  <si>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</si>
  <si>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</si>
  <si>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</si>
  <si>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</si>
  <si>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</si>
  <si>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</si>
  <si>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</si>
  <si>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</si>
  <si>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</si>
  <si>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</si>
  <si>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</si>
  <si>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</si>
  <si>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</si>
  <si>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</si>
  <si>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</si>
  <si>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</si>
  <si>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</si>
  <si>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</si>
  <si>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</si>
  <si>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</si>
  <si>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</si>
  <si>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</si>
  <si>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</si>
  <si>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</si>
  <si>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</si>
  <si>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</si>
  <si>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</si>
  <si>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</si>
  <si>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</si>
  <si>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</si>
  <si>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</si>
  <si>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</si>
  <si>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</si>
  <si>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</si>
  <si>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</si>
  <si>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</si>
  <si>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</si>
  <si>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</si>
  <si>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</si>
  <si>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</si>
  <si>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</si>
  <si>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</si>
  <si>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</si>
  <si>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</si>
  <si>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</si>
  <si>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</si>
  <si>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</si>
  <si>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</si>
  <si>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</si>
  <si>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</si>
  <si>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</si>
  <si>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</si>
  <si>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</si>
  <si>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</si>
  <si>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</si>
  <si>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</si>
  <si>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</si>
  <si>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</si>
  <si>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</si>
  <si>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</si>
  <si>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</si>
  <si>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</si>
  <si>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</si>
  <si>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</si>
  <si>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</si>
  <si>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</si>
  <si>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</si>
  <si>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</si>
  <si>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</si>
  <si>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</si>
  <si>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</si>
  <si>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</si>
  <si>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</si>
  <si>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</si>
  <si>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</si>
  <si>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</si>
  <si>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</si>
  <si>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</si>
  <si>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</si>
  <si>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</si>
  <si>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</si>
  <si>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</si>
  <si>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</si>
  <si>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</si>
  <si>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</si>
  <si>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</si>
  <si>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</si>
  <si>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</si>
  <si>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</si>
  <si>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</si>
  <si>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</si>
  <si>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</si>
  <si>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</si>
  <si>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</si>
  <si>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</si>
  <si>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</si>
  <si>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</si>
  <si>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</si>
  <si>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</si>
  <si>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</si>
  <si>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</si>
  <si>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</si>
  <si>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</si>
  <si>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</si>
  <si>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</si>
  <si>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</si>
  <si>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</si>
  <si>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</si>
  <si>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</si>
  <si>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</si>
  <si>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</si>
  <si>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</si>
  <si>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</si>
  <si>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</si>
  <si>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</si>
  <si>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</si>
  <si>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</si>
  <si>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</si>
  <si>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</si>
  <si>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</si>
  <si>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</si>
  <si>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</si>
  <si>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</si>
  <si>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</si>
  <si>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</si>
  <si>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</si>
  <si>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</si>
  <si>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</si>
  <si>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</si>
  <si>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</si>
  <si>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</si>
  <si>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</si>
  <si>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</si>
  <si>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</si>
  <si>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</si>
  <si>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</si>
  <si>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</si>
  <si>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</si>
  <si>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</si>
  <si>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</si>
  <si>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</si>
  <si>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</si>
  <si>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</si>
  <si>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</si>
  <si>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</si>
  <si>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</si>
  <si>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</si>
  <si>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</si>
  <si>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</si>
  <si>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</si>
  <si>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</si>
  <si>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</si>
  <si>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</si>
  <si>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</si>
  <si>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</si>
  <si>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</si>
  <si>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</si>
  <si>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</si>
  <si>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</si>
  <si>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</si>
  <si>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</si>
  <si>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</si>
  <si>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</si>
  <si>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</si>
  <si>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</si>
  <si>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</si>
  <si>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</si>
  <si>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</si>
  <si>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</si>
  <si>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</si>
  <si>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</si>
  <si>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</si>
  <si>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</si>
  <si>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</si>
  <si>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</si>
  <si>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</si>
  <si>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</si>
  <si>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</si>
  <si>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</si>
  <si>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</si>
  <si>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</si>
  <si>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</si>
  <si>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</si>
  <si>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</si>
  <si>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</si>
  <si>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</si>
  <si>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</si>
  <si>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</si>
  <si>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</si>
  <si>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</si>
  <si>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</si>
  <si>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</si>
  <si>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</si>
  <si>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</si>
  <si>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</si>
  <si>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</si>
  <si>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</si>
  <si>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</si>
  <si>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</si>
  <si>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</si>
  <si>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</si>
  <si>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</si>
  <si>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</si>
  <si>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</si>
  <si>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</si>
  <si>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</si>
  <si>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</si>
  <si>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</si>
  <si>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</si>
  <si>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</si>
  <si>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</si>
  <si>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</si>
  <si>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</si>
  <si>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</si>
  <si>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</si>
  <si>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</si>
  <si>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</si>
  <si>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</si>
  <si>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</si>
  <si>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</si>
  <si>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</si>
  <si>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</si>
  <si>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</si>
  <si>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</si>
  <si>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</si>
  <si>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</si>
  <si>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</si>
  <si>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</si>
  <si>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</si>
  <si>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</si>
  <si>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</si>
  <si>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</si>
  <si>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</si>
  <si>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</si>
  <si>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</si>
  <si>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</si>
  <si>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</si>
  <si>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</si>
  <si>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</si>
  <si>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</si>
  <si>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</si>
  <si>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</si>
  <si>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</si>
  <si>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</si>
  <si>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</si>
  <si>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</si>
  <si>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</si>
  <si>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</si>
  <si>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</si>
  <si>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</si>
  <si>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</si>
  <si>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</si>
  <si>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</si>
  <si>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</si>
  <si>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</si>
  <si>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</si>
  <si>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</si>
  <si>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</si>
  <si>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</si>
  <si>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</si>
  <si>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</si>
  <si>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</si>
  <si>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</si>
  <si>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</si>
  <si>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</si>
  <si>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</si>
  <si>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</si>
  <si>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</si>
  <si>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</si>
  <si>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</si>
  <si>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</si>
  <si>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</si>
  <si>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</si>
  <si>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</si>
  <si>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</si>
  <si>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</si>
  <si>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</si>
  <si>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</si>
  <si>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</si>
  <si>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</si>
  <si>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</si>
  <si>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</si>
  <si>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</si>
  <si>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</si>
  <si>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</si>
  <si>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</si>
  <si>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</si>
  <si>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</si>
  <si>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</si>
  <si>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</si>
  <si>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</si>
  <si>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</si>
  <si>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</si>
  <si>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</si>
  <si>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</si>
  <si>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</si>
  <si>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</si>
  <si>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</si>
  <si>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</si>
  <si>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</si>
  <si>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</si>
  <si>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</si>
  <si>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</si>
  <si>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</si>
  <si>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</si>
  <si>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</si>
  <si>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</si>
  <si>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</si>
  <si>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</si>
  <si>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</si>
  <si>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</si>
  <si>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</si>
  <si>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</si>
  <si>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</si>
  <si>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</si>
  <si>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</si>
  <si>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</si>
  <si>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</si>
  <si>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</si>
  <si>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</si>
  <si>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</si>
  <si>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</si>
  <si>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</si>
  <si>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</si>
  <si>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</si>
  <si>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</si>
  <si>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</si>
  <si>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</si>
  <si>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</si>
  <si>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</si>
  <si>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</si>
  <si>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</si>
  <si>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</si>
  <si>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</si>
  <si>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</si>
  <si>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</si>
  <si>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</si>
  <si>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</si>
  <si>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</si>
  <si>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</si>
  <si>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</si>
  <si>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</si>
  <si>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</si>
  <si>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</si>
  <si>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</si>
  <si>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</si>
  <si>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</si>
  <si>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</si>
  <si>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</si>
  <si>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</si>
  <si>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</si>
  <si>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</si>
  <si>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</si>
  <si>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</si>
  <si>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</si>
  <si>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</si>
  <si>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</si>
  <si>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</si>
  <si>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</si>
  <si>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</si>
  <si>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</si>
  <si>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</si>
  <si>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</si>
  <si>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</si>
  <si>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</si>
  <si>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</si>
  <si>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</si>
  <si>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</si>
  <si>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</si>
  <si>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</si>
  <si>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</si>
  <si>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</si>
  <si>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</si>
  <si>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</si>
  <si>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</si>
  <si>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</si>
  <si>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</si>
  <si>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</si>
  <si>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</si>
  <si>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</si>
  <si>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</si>
  <si>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</si>
  <si>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</si>
  <si>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</si>
  <si>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</si>
  <si>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</si>
  <si>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</si>
  <si>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</si>
  <si>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</si>
  <si>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</si>
  <si>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</si>
  <si>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</si>
  <si>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</si>
  <si>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</si>
  <si>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</si>
  <si>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</si>
  <si>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</si>
  <si>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</si>
  <si>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</si>
  <si>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</si>
  <si>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</si>
  <si>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</si>
  <si>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</si>
  <si>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</si>
  <si>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</si>
  <si>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</si>
  <si>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</si>
  <si>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</si>
  <si>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</si>
  <si>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</si>
  <si>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</si>
  <si>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</si>
  <si>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</si>
  <si>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</si>
  <si>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</si>
  <si>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</si>
  <si>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</si>
  <si>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</si>
  <si>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</si>
  <si>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</si>
  <si>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</si>
  <si>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</si>
  <si>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</si>
  <si>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</si>
  <si>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</si>
  <si>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</si>
  <si>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</si>
  <si>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</si>
  <si>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</si>
  <si>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</si>
  <si>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</si>
  <si>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</si>
  <si>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</si>
  <si>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</si>
  <si>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</si>
  <si>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</si>
  <si>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</si>
  <si>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</si>
  <si>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</si>
  <si>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</si>
  <si>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</si>
  <si>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</si>
  <si>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</si>
  <si>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</si>
  <si>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</si>
  <si>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</si>
  <si>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</si>
  <si>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</si>
  <si>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</si>
  <si>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</si>
  <si>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</si>
  <si>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</si>
  <si>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</si>
  <si>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</si>
  <si>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</si>
  <si>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</si>
  <si>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</si>
  <si>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</si>
  <si>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</si>
  <si>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</si>
  <si>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</si>
  <si>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</si>
  <si>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</si>
  <si>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</si>
  <si>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</si>
  <si>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</si>
  <si>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</si>
  <si>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</si>
  <si>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</si>
  <si>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</si>
  <si>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</si>
  <si>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</si>
  <si>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</si>
  <si>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</si>
  <si>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</si>
  <si>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</si>
  <si>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</si>
  <si>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</si>
  <si>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</si>
  <si>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</si>
  <si>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</si>
  <si>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</si>
  <si>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</si>
  <si>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</si>
  <si>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</si>
  <si>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</si>
  <si>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</si>
  <si>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</si>
  <si>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</si>
  <si>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</si>
  <si>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</si>
  <si>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</si>
  <si>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</si>
  <si>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</si>
  <si>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</si>
  <si>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</si>
  <si>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</si>
  <si>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</si>
  <si>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</si>
  <si>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</si>
  <si>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</si>
  <si>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</si>
  <si>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</si>
  <si>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</si>
  <si>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</si>
  <si>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</si>
  <si>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</si>
  <si>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</si>
  <si>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</si>
  <si>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</si>
  <si>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</si>
  <si>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</si>
  <si>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</si>
  <si>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</si>
  <si>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</si>
  <si>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</si>
  <si>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</si>
  <si>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</si>
  <si>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</si>
  <si>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</si>
  <si>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</si>
  <si>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</si>
  <si>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</si>
  <si>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</si>
  <si>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</si>
  <si>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</si>
  <si>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</si>
  <si>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</si>
  <si>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</si>
  <si>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</si>
  <si>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</si>
  <si>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</si>
  <si>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</si>
  <si>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</si>
  <si>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</si>
  <si>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</si>
  <si>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</si>
  <si>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</si>
  <si>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</si>
  <si>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</si>
  <si>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</si>
  <si>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</si>
  <si>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</si>
  <si>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</si>
  <si>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</si>
  <si>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</si>
  <si>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</si>
  <si>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</si>
  <si>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</si>
  <si>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</si>
  <si>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</si>
  <si>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</si>
  <si>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</si>
  <si>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</si>
  <si>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</si>
  <si>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</si>
  <si>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</si>
  <si>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</si>
  <si>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</si>
  <si>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</si>
  <si>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</si>
  <si>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</si>
  <si>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</si>
  <si>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</si>
  <si>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</si>
  <si>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</si>
  <si>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</si>
  <si>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</si>
  <si>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</si>
  <si>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</si>
  <si>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</si>
  <si>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</si>
  <si>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</si>
  <si>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</si>
  <si>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</si>
  <si>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</si>
  <si>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</si>
  <si>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</si>
  <si>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</si>
  <si>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</si>
  <si>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</si>
  <si>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</si>
  <si>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</si>
  <si>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</si>
  <si>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</si>
  <si>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</si>
  <si>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</si>
  <si>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</si>
  <si>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</si>
  <si>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</si>
  <si>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</si>
  <si>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</si>
  <si>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</si>
  <si>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</si>
  <si>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</si>
  <si>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</si>
  <si>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</si>
  <si>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</si>
  <si>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</si>
  <si>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</si>
  <si>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</si>
  <si>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</si>
  <si>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</si>
  <si>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</si>
  <si>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</si>
  <si>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</si>
  <si>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</si>
  <si>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</si>
  <si>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</si>
  <si>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</si>
  <si>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</si>
  <si>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</si>
  <si>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</si>
  <si>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</si>
  <si>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</si>
  <si>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</si>
  <si>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</si>
  <si>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</si>
  <si>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</si>
  <si>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</si>
  <si>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</si>
  <si>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</si>
  <si>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</si>
  <si>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</si>
  <si>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</si>
  <si>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</si>
  <si>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</si>
  <si>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</si>
  <si>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</si>
  <si>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</si>
  <si>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</si>
  <si>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</si>
  <si>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</si>
  <si>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</si>
  <si>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</si>
  <si>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</si>
  <si>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</si>
  <si>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</si>
  <si>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</si>
  <si>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</si>
  <si>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</si>
  <si>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</si>
  <si>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</si>
  <si>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</si>
  <si>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</si>
  <si>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</si>
  <si>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</si>
  <si>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</si>
  <si>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</si>
  <si>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</si>
  <si>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</si>
  <si>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</si>
  <si>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</si>
  <si>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</si>
  <si>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</si>
  <si>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</si>
  <si>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</si>
  <si>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</si>
  <si>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</si>
  <si>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</si>
  <si>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</si>
  <si>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</si>
  <si>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</si>
  <si>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</si>
  <si>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</si>
  <si>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</si>
  <si>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</si>
  <si>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</si>
  <si>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</si>
  <si>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</si>
  <si>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</si>
  <si>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</si>
  <si>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</si>
  <si>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</si>
  <si>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</si>
  <si>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</si>
  <si>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</si>
  <si>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</si>
  <si>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</si>
  <si>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</si>
  <si>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</si>
  <si>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</si>
  <si>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</si>
  <si>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</si>
  <si>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</si>
  <si>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</si>
  <si>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</si>
  <si>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</si>
  <si>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</si>
  <si>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</si>
  <si>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</si>
  <si>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</si>
  <si>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</si>
  <si>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</si>
  <si>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</si>
  <si>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</si>
  <si>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</si>
  <si>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</si>
  <si>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</si>
  <si>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</si>
  <si>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</si>
  <si>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</si>
  <si>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</si>
  <si>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</si>
  <si>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</si>
  <si>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</si>
  <si>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</si>
  <si>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</si>
  <si>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</si>
  <si>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</si>
  <si>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</si>
  <si>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</si>
  <si>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</si>
  <si>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</si>
  <si>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</si>
  <si>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</si>
  <si>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</si>
  <si>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</si>
  <si>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</si>
  <si>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</si>
  <si>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</si>
  <si>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</si>
  <si>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</si>
  <si>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</si>
  <si>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</si>
  <si>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</si>
  <si>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</si>
  <si>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</si>
  <si>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</si>
  <si>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</si>
  <si>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</si>
  <si>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</si>
  <si>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</si>
  <si>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</si>
  <si>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</si>
  <si>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</si>
  <si>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</si>
  <si>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</si>
  <si>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</si>
  <si>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</si>
  <si>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</si>
  <si>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</si>
  <si>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</si>
  <si>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</si>
  <si>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</si>
  <si>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</si>
  <si>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</si>
  <si>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</si>
  <si>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</si>
  <si>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</si>
  <si>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</si>
  <si>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</si>
  <si>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</si>
  <si>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</si>
  <si>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</si>
  <si>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</si>
  <si>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</si>
  <si>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</si>
  <si>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</si>
  <si>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</si>
  <si>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</si>
  <si>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</si>
  <si>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</si>
  <si>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</si>
  <si>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</si>
  <si>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</si>
  <si>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</si>
  <si>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</si>
  <si>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</si>
  <si>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</si>
  <si>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</si>
  <si>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</si>
  <si>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</si>
  <si>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</si>
  <si>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</si>
  <si>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</si>
  <si>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</si>
  <si>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</si>
  <si>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</si>
  <si>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</si>
  <si>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</si>
  <si>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</si>
  <si>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</si>
  <si>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</si>
  <si>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</si>
  <si>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</si>
  <si>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</si>
  <si>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</si>
  <si>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</si>
  <si>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</si>
  <si>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</si>
  <si>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</si>
  <si>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</si>
  <si>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</si>
  <si>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</si>
  <si>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</si>
  <si>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</si>
  <si>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</si>
  <si>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</si>
  <si>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</si>
  <si>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</si>
  <si>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</si>
  <si>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</si>
  <si>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</si>
  <si>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</si>
  <si>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</si>
  <si>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</si>
  <si>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</si>
  <si>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</si>
  <si>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</si>
  <si>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</si>
  <si>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</si>
  <si>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</si>
  <si>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</si>
  <si>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</si>
  <si>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</si>
  <si>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</si>
  <si>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</si>
  <si>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</si>
  <si>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</si>
  <si>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</si>
  <si>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</si>
  <si>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</si>
  <si>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</si>
  <si>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</si>
  <si>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</si>
  <si>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</si>
  <si>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</si>
  <si>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</si>
  <si>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</si>
  <si>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</si>
  <si>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</si>
  <si>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</si>
  <si>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</si>
  <si>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</si>
  <si>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</si>
  <si>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</si>
  <si>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</si>
  <si>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</si>
  <si>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</si>
  <si>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</si>
  <si>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</si>
  <si>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</si>
  <si>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</si>
  <si>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</si>
  <si>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</si>
  <si>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</si>
  <si>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</si>
  <si>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</si>
  <si>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</si>
  <si>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</si>
  <si>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</si>
  <si>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</si>
  <si>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</si>
  <si>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</si>
  <si>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</si>
  <si>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</si>
  <si>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</si>
  <si>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</si>
  <si>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</si>
  <si>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</si>
  <si>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</si>
  <si>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</si>
  <si>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</si>
  <si>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</si>
  <si>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</si>
  <si>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</si>
  <si>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</si>
  <si>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</si>
  <si>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</si>
  <si>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</si>
  <si>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</si>
  <si>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</si>
  <si>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</si>
  <si>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</si>
  <si>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</si>
  <si>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</si>
  <si>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</si>
  <si>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</si>
  <si>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</si>
  <si>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</si>
  <si>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</si>
  <si>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</si>
  <si>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</si>
  <si>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</si>
  <si>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</si>
  <si>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</si>
  <si>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</si>
  <si>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</si>
  <si>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</si>
  <si>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</si>
  <si>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</si>
  <si>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</si>
  <si>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</si>
  <si>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</si>
  <si>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</si>
  <si>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</si>
  <si>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</si>
  <si>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</si>
  <si>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</si>
  <si>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</si>
  <si>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</si>
  <si>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</si>
  <si>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</si>
  <si>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</si>
  <si>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</si>
  <si>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</si>
  <si>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</si>
  <si>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</si>
  <si>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</si>
  <si>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</si>
  <si>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</si>
  <si>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</si>
  <si>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</si>
  <si>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</si>
  <si>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</si>
  <si>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</si>
  <si>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</si>
  <si>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</si>
  <si>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</si>
  <si>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</si>
  <si>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</si>
  <si>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</si>
  <si>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</si>
  <si>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</si>
  <si>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</si>
  <si>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</si>
  <si>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</si>
  <si>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</si>
  <si>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</si>
  <si>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</si>
  <si>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</si>
  <si>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</si>
  <si>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</si>
  <si>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</si>
  <si>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</si>
  <si>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</si>
  <si>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</si>
  <si>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</si>
  <si>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</si>
  <si>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</si>
  <si>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</si>
  <si>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</si>
  <si>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</si>
  <si>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</si>
  <si>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</si>
  <si>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</si>
  <si>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</si>
  <si>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</si>
  <si>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</si>
  <si>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</si>
  <si>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</si>
  <si>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</si>
  <si>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</si>
  <si>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</si>
  <si>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</si>
  <si>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</si>
  <si>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</si>
  <si>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</si>
  <si>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</si>
  <si>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</si>
  <si>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</si>
  <si>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</si>
  <si>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</si>
  <si>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</si>
  <si>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</si>
  <si>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</si>
  <si>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</si>
  <si>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</si>
  <si>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</si>
  <si>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</si>
  <si>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</si>
  <si>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</si>
  <si>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</si>
  <si>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</si>
  <si>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</si>
  <si>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</si>
  <si>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</si>
  <si>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</si>
  <si>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</si>
  <si>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</si>
  <si>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</si>
  <si>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</si>
  <si>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</si>
  <si>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</si>
  <si>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</si>
  <si>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</si>
  <si>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</si>
  <si>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</si>
  <si>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</si>
  <si>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</si>
  <si>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</si>
  <si>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</si>
  <si>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</si>
  <si>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</si>
  <si>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</si>
  <si>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</si>
  <si>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</si>
  <si>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</si>
  <si>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</si>
  <si>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</si>
  <si>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</si>
  <si>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</si>
  <si>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</si>
  <si>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</si>
  <si>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</si>
  <si>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</si>
  <si>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</si>
  <si>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</si>
  <si>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</si>
  <si>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</si>
  <si>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</si>
  <si>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</si>
  <si>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</si>
  <si>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</si>
  <si>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</si>
  <si>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</si>
  <si>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</si>
  <si>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</si>
  <si>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</si>
  <si>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</si>
  <si>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</si>
  <si>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</si>
  <si>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</si>
  <si>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</si>
  <si>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</si>
  <si>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</si>
  <si>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</si>
  <si>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</si>
  <si>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</si>
  <si>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</si>
  <si>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</si>
  <si>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</si>
  <si>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</si>
  <si>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</si>
  <si>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</si>
  <si>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</si>
  <si>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</si>
  <si>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</si>
  <si>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</si>
  <si>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</si>
  <si>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</si>
  <si>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</si>
  <si>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</si>
  <si>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</si>
  <si>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</si>
  <si>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</si>
  <si>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</si>
  <si>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</si>
  <si>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</si>
  <si>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</si>
  <si>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</si>
  <si>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</si>
  <si>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</si>
  <si>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</si>
  <si>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</si>
  <si>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</si>
  <si>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</si>
  <si>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</si>
  <si>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</si>
  <si>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</si>
  <si>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</si>
  <si>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</si>
  <si>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</si>
  <si>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</si>
  <si>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</si>
  <si>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</si>
  <si>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</si>
  <si>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</si>
  <si>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</si>
  <si>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</si>
  <si>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</si>
  <si>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</si>
  <si>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</si>
  <si>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</si>
  <si>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</si>
  <si>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</si>
  <si>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</si>
  <si>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</si>
  <si>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</si>
  <si>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</si>
  <si>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</si>
  <si>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</si>
  <si>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</si>
  <si>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</si>
  <si>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</si>
  <si>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</si>
  <si>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</si>
  <si>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</si>
  <si>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</si>
  <si>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</si>
  <si>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</si>
  <si>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</si>
  <si>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</si>
  <si>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</si>
  <si>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</si>
  <si>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</si>
  <si>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</si>
  <si>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</si>
  <si>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</si>
  <si>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</si>
  <si>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</si>
  <si>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</si>
  <si>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</si>
  <si>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</si>
  <si>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</si>
  <si>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</si>
  <si>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</si>
  <si>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</si>
  <si>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</si>
  <si>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</si>
  <si>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</si>
  <si>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</si>
  <si>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</si>
  <si>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</si>
  <si>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</si>
  <si>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</si>
  <si>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</si>
  <si>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</si>
  <si>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</si>
  <si>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</si>
  <si>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</si>
  <si>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</si>
  <si>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</si>
  <si>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</si>
  <si>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</si>
  <si>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</si>
  <si>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</si>
  <si>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</si>
  <si>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</si>
  <si>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</si>
  <si>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</si>
  <si>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</si>
  <si>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</si>
  <si>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</si>
  <si>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</si>
  <si>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</si>
  <si>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</si>
  <si>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</si>
  <si>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</si>
  <si>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</si>
  <si>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</si>
  <si>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</si>
  <si>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</si>
  <si>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</si>
  <si>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</si>
  <si>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</si>
  <si>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</si>
  <si>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</si>
  <si>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</si>
  <si>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</si>
  <si>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</si>
  <si>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</si>
  <si>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</si>
  <si>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</si>
  <si>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</si>
  <si>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</si>
  <si>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</si>
  <si>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</si>
  <si>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</si>
  <si>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</si>
  <si>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</si>
  <si>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</si>
  <si>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</si>
  <si>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</si>
  <si>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</si>
  <si>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</si>
  <si>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</si>
  <si>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</si>
  <si>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</si>
  <si>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</si>
  <si>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</si>
  <si>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</si>
  <si>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</si>
  <si>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</si>
  <si>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</si>
  <si>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</si>
  <si>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</si>
  <si>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</si>
  <si>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</si>
  <si>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</si>
  <si>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</si>
  <si>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</si>
  <si>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</si>
  <si>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</si>
  <si>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</si>
  <si>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</si>
  <si>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</si>
  <si>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</si>
  <si>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</si>
  <si>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</si>
  <si>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</si>
  <si>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</si>
  <si>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</si>
  <si>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</si>
  <si>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</si>
  <si>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</si>
  <si>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</si>
  <si>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</si>
  <si>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</si>
  <si>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</si>
  <si>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</si>
  <si>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</si>
  <si>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</si>
  <si>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</si>
  <si>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</si>
  <si>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</si>
  <si>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</si>
  <si>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</si>
  <si>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</si>
  <si>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</si>
  <si>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</si>
  <si>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</si>
  <si>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</si>
  <si>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</si>
  <si>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</si>
  <si>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</si>
  <si>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</si>
  <si>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</si>
  <si>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</si>
  <si>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</si>
  <si>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</si>
  <si>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</si>
  <si>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</si>
  <si>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</si>
  <si>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</si>
  <si>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</si>
  <si>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</si>
  <si>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</si>
  <si>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</si>
  <si>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</si>
  <si>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</si>
  <si>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</si>
  <si>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</si>
  <si>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</si>
  <si>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</si>
  <si>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</si>
  <si>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</si>
  <si>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</si>
  <si>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</si>
  <si>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</si>
  <si>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</si>
  <si>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</si>
  <si>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</si>
  <si>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</si>
  <si>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</si>
  <si>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</si>
  <si>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</si>
  <si>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</si>
  <si>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</si>
  <si>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</si>
  <si>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</si>
  <si>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</si>
  <si>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</si>
  <si>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</si>
  <si>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</si>
  <si>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</si>
  <si>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</si>
  <si>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</si>
  <si>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</si>
  <si>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</si>
  <si>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</si>
  <si>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</si>
  <si>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</si>
  <si>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</si>
  <si>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</si>
  <si>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</si>
  <si>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</si>
  <si>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</si>
  <si>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</si>
  <si>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</si>
  <si>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</si>
  <si>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</si>
  <si>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</si>
  <si>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</si>
  <si>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</si>
  <si>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</si>
  <si>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</si>
  <si>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</si>
  <si>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</si>
  <si>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</si>
  <si>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</si>
  <si>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</si>
  <si>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</si>
  <si>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</si>
  <si>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</si>
  <si>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</si>
  <si>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</si>
  <si>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</si>
  <si>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</si>
  <si>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</si>
  <si>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</si>
  <si>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</si>
  <si>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</si>
  <si>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</si>
  <si>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</si>
  <si>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</si>
  <si>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</si>
  <si>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</si>
  <si>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</si>
  <si>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</si>
  <si>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</si>
  <si>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</si>
  <si>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</si>
  <si>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</si>
  <si>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</si>
  <si>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</si>
  <si>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</si>
  <si>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</si>
  <si>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</si>
  <si>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</si>
  <si>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</si>
  <si>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</si>
  <si>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</si>
  <si>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</si>
  <si>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</si>
  <si>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</si>
  <si>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</si>
  <si>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</si>
  <si>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</si>
  <si>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</si>
  <si>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</si>
  <si>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</si>
  <si>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</si>
  <si>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</si>
  <si>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</si>
  <si>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</si>
  <si>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</si>
  <si>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</si>
  <si>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</si>
  <si>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</si>
  <si>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</si>
  <si>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</si>
  <si>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</si>
  <si>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</si>
  <si>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</si>
  <si>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</si>
  <si>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</si>
  <si>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</si>
  <si>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</si>
  <si>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</si>
  <si>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</si>
  <si>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</si>
  <si>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</si>
  <si>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</si>
  <si>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</si>
  <si>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</si>
  <si>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</si>
  <si>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</si>
  <si>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</si>
  <si>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</si>
  <si>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</si>
  <si>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</si>
  <si>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</si>
  <si>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</si>
  <si>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</si>
  <si>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</si>
  <si>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</si>
  <si>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</si>
  <si>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</si>
  <si>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</si>
  <si>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</si>
  <si>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</si>
  <si>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</si>
  <si>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</si>
  <si>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</si>
  <si>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</si>
  <si>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</si>
  <si>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</si>
  <si>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</si>
  <si>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</si>
  <si>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</si>
  <si>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</si>
  <si>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</si>
  <si>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</si>
  <si>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</si>
  <si>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</si>
  <si>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</si>
  <si>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</si>
  <si>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</si>
  <si>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</si>
  <si>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</si>
  <si>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</si>
  <si>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</si>
  <si>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</si>
  <si>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</si>
  <si>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</si>
  <si>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</si>
  <si>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</si>
  <si>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</si>
  <si>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</si>
  <si>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</si>
  <si>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</si>
  <si>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</si>
  <si>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</si>
  <si>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</si>
  <si>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</si>
  <si>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</si>
  <si>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</si>
  <si>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</si>
  <si>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</si>
  <si>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</si>
  <si>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</si>
  <si>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</si>
  <si>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</si>
  <si>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</si>
  <si>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</si>
  <si>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</si>
  <si>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</si>
  <si>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</si>
  <si>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</si>
  <si>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</si>
  <si>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</si>
  <si>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</si>
  <si>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</si>
  <si>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</si>
  <si>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</si>
  <si>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</si>
  <si>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</si>
  <si>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</si>
  <si>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</si>
  <si>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</si>
  <si>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</si>
  <si>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</si>
  <si>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</si>
  <si>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</si>
  <si>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</si>
  <si>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</si>
  <si>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</si>
  <si>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</si>
  <si>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</si>
  <si>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</si>
  <si>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</si>
  <si>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</si>
  <si>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</si>
  <si>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</si>
  <si>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</si>
  <si>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</si>
  <si>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</si>
  <si>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</si>
  <si>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</si>
  <si>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</si>
  <si>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</si>
  <si>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</si>
  <si>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</si>
  <si>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</si>
  <si>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</si>
  <si>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</si>
  <si>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</si>
  <si>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</si>
  <si>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</si>
  <si>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</si>
  <si>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</si>
  <si>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</si>
  <si>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</si>
  <si>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</si>
  <si>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</si>
  <si>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</si>
  <si>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</si>
  <si>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</si>
  <si>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</si>
  <si>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</si>
  <si>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</si>
  <si>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</si>
  <si>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</si>
  <si>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</si>
  <si>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</si>
  <si>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</si>
  <si>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</si>
  <si>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</si>
  <si>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</si>
  <si>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</si>
  <si>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</si>
  <si>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</si>
  <si>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</si>
  <si>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</si>
  <si>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</si>
  <si>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</si>
  <si>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</si>
  <si>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</si>
  <si>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</si>
  <si>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</si>
  <si>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</si>
  <si>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</si>
  <si>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</si>
  <si>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</si>
  <si>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</si>
  <si>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</si>
  <si>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</si>
  <si>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</si>
  <si>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</si>
  <si>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</si>
  <si>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</si>
  <si>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</si>
  <si>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</si>
  <si>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</si>
  <si>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</si>
  <si>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</si>
  <si>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</si>
  <si>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</si>
  <si>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</si>
  <si>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</si>
  <si>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</si>
  <si>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</si>
  <si>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</si>
  <si>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</si>
  <si>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</si>
  <si>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</si>
  <si>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</si>
  <si>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</si>
  <si>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</si>
  <si>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</si>
  <si>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</si>
  <si>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</si>
  <si>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</si>
  <si>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</si>
  <si>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</si>
  <si>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</si>
  <si>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</si>
  <si>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</si>
  <si>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</si>
  <si>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</si>
  <si>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</si>
  <si>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</si>
  <si>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</si>
  <si>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</si>
  <si>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</si>
  <si>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</si>
  <si>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</si>
  <si>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</si>
  <si>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</si>
  <si>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</si>
  <si>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</si>
  <si>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</si>
  <si>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</si>
  <si>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</si>
  <si>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</si>
  <si>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</si>
  <si>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</si>
  <si>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</si>
  <si>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</si>
  <si>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</si>
  <si>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</si>
  <si>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</si>
  <si>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</si>
  <si>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</si>
  <si>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</si>
  <si>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</si>
  <si>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</si>
  <si>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</si>
  <si>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</si>
  <si>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</si>
  <si>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</si>
  <si>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</si>
  <si>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</si>
  <si>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</si>
  <si>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</si>
  <si>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</si>
  <si>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</si>
  <si>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</si>
  <si>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</si>
  <si>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</si>
  <si>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</si>
  <si>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</si>
  <si>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</si>
  <si>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</si>
  <si>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</si>
  <si>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</si>
  <si>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</si>
  <si>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</si>
  <si>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</si>
  <si>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</si>
  <si>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</si>
  <si>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</si>
  <si>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</si>
  <si>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</si>
  <si>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</si>
  <si>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</si>
  <si>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</si>
  <si>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</si>
  <si>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</si>
  <si>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</si>
  <si>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</si>
  <si>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</si>
  <si>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</si>
  <si>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</si>
  <si>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</si>
  <si>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</si>
  <si>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</si>
  <si>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</si>
  <si>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</si>
  <si>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</si>
  <si>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</si>
  <si>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</si>
  <si>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</si>
  <si>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</si>
  <si>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</si>
  <si>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</si>
  <si>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</si>
  <si>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</si>
  <si>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</si>
  <si>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</si>
  <si>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</si>
  <si>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</si>
  <si>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</si>
  <si>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</si>
  <si>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</si>
  <si>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</si>
  <si>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</si>
  <si>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</si>
  <si>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</si>
  <si>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</si>
  <si>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</si>
  <si>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</si>
  <si>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</si>
  <si>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</si>
  <si>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</si>
  <si>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</si>
  <si>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</si>
  <si>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</si>
  <si>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</si>
  <si>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</si>
  <si>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</si>
  <si>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</si>
  <si>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</si>
  <si>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</si>
  <si>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</si>
  <si>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</si>
  <si>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</si>
  <si>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</si>
  <si>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</si>
  <si>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</si>
  <si>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</si>
  <si>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</si>
  <si>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</si>
  <si>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</si>
  <si>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</si>
  <si>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</si>
  <si>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</si>
  <si>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</si>
  <si>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</si>
  <si>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</si>
  <si>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</si>
  <si>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</si>
  <si>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</si>
  <si>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</si>
  <si>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</si>
  <si>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</si>
  <si>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</si>
  <si>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</si>
  <si>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</si>
  <si>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</si>
  <si>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</si>
  <si>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</si>
  <si>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</si>
  <si>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</si>
  <si>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</si>
  <si>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</si>
  <si>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</si>
  <si>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</si>
  <si>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</si>
  <si>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</si>
  <si>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</si>
  <si>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</si>
  <si>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</si>
  <si>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</si>
  <si>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</si>
  <si>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</si>
  <si>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</si>
  <si>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</si>
  <si>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</si>
  <si>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</si>
  <si>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</si>
  <si>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</si>
  <si>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</si>
  <si>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</si>
  <si>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</si>
  <si>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</si>
  <si>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</si>
  <si>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</si>
  <si>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</si>
  <si>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</si>
  <si>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</si>
  <si>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</si>
  <si>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</si>
  <si>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</si>
  <si>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</si>
  <si>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</si>
  <si>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</si>
  <si>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</si>
  <si>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</si>
  <si>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</si>
  <si>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</si>
  <si>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</si>
  <si>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</si>
  <si>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</si>
  <si>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</si>
  <si>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</si>
  <si>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</si>
  <si>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</si>
  <si>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</si>
  <si>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</si>
  <si>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</si>
  <si>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</si>
  <si>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</si>
  <si>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</si>
  <si>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</si>
  <si>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</si>
  <si>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</si>
  <si>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</si>
  <si>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</si>
  <si>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</si>
  <si>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</si>
  <si>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</si>
  <si>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</si>
  <si>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</si>
  <si>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</si>
  <si>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</si>
  <si>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</si>
  <si>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</si>
  <si>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</si>
  <si>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</si>
  <si>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</si>
  <si>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</si>
  <si>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</si>
  <si>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</si>
  <si>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</si>
  <si>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</si>
  <si>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</si>
  <si>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</si>
  <si>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</si>
  <si>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</si>
  <si>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</si>
  <si>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</si>
  <si>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</si>
  <si>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</si>
  <si>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</si>
  <si>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</si>
  <si>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</si>
  <si>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</si>
  <si>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</si>
  <si>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</si>
  <si>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</si>
  <si>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</si>
  <si>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</si>
  <si>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</si>
  <si>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</si>
  <si>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</si>
  <si>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</si>
  <si>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</si>
  <si>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</si>
  <si>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</si>
  <si>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</si>
  <si>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</si>
  <si>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</si>
  <si>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</si>
  <si>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</si>
  <si>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</si>
  <si>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</si>
  <si>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</si>
  <si>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</si>
  <si>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</si>
  <si>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</si>
  <si>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</si>
  <si>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</si>
  <si>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</si>
  <si>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</si>
  <si>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</si>
  <si>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</si>
  <si>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</si>
  <si>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</si>
  <si>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</si>
  <si>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</si>
  <si>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</si>
  <si>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</si>
  <si>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</si>
  <si>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</si>
  <si>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</si>
  <si>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</si>
  <si>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</si>
  <si>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</si>
  <si>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</si>
  <si>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</si>
  <si>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</si>
  <si>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</si>
  <si>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</si>
  <si>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</si>
  <si>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</si>
  <si>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</si>
  <si>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</si>
  <si>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</si>
  <si>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</si>
  <si>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</si>
  <si>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</si>
  <si>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</si>
  <si>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</si>
  <si>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</si>
  <si>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</si>
  <si>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</si>
  <si>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</si>
  <si>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</si>
  <si>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</si>
  <si>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</si>
  <si>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</si>
  <si>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</si>
  <si>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</si>
  <si>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</si>
  <si>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</si>
  <si>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</si>
  <si>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</si>
  <si>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</si>
  <si>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</si>
  <si>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</si>
  <si>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</si>
  <si>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</si>
  <si>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</si>
  <si>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</si>
  <si>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</si>
  <si>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</si>
  <si>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</si>
  <si>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</si>
  <si>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</si>
  <si>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</si>
  <si>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</si>
  <si>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</si>
  <si>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</si>
  <si>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</si>
  <si>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</si>
  <si>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</si>
  <si>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</si>
  <si>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</si>
  <si>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</si>
  <si>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</si>
  <si>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</si>
  <si>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</si>
  <si>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</si>
  <si>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</si>
  <si>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</si>
  <si>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</si>
  <si>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</si>
  <si>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</si>
  <si>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</si>
  <si>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</si>
  <si>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</si>
  <si>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</si>
  <si>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</si>
  <si>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</si>
  <si>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</si>
  <si>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</si>
  <si>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</si>
  <si>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</si>
  <si>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</si>
  <si>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</si>
  <si>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</si>
  <si>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</si>
  <si>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</si>
  <si>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</si>
  <si>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</si>
  <si>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</si>
  <si>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</si>
  <si>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</si>
  <si>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</si>
  <si>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</si>
  <si>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</si>
  <si>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</si>
  <si>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</si>
  <si>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</si>
  <si>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</si>
  <si>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</si>
  <si>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</si>
  <si>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</si>
  <si>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</si>
  <si>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</si>
  <si>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</si>
  <si>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</si>
  <si>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</si>
  <si>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</si>
  <si>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</si>
  <si>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</si>
  <si>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</si>
  <si>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</si>
  <si>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</si>
  <si>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</si>
  <si>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</si>
  <si>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</si>
  <si>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</si>
  <si>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</si>
  <si>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</si>
  <si>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</si>
  <si>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</si>
  <si>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</si>
  <si>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</si>
  <si>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</si>
  <si>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</si>
  <si>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</si>
  <si>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</si>
  <si>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</si>
  <si>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</si>
  <si>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</si>
  <si>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</si>
  <si>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</si>
  <si>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</si>
  <si>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</si>
  <si>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</si>
  <si>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</si>
  <si>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</si>
  <si>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</si>
  <si>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</si>
  <si>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</si>
  <si>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</si>
  <si>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</si>
  <si>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</si>
  <si>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</si>
  <si>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</si>
  <si>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</si>
  <si>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</si>
  <si>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</si>
  <si>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</si>
  <si>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</si>
  <si>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</si>
  <si>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</si>
  <si>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</si>
  <si>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</si>
  <si>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</si>
  <si>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</si>
  <si>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</si>
  <si>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</si>
  <si>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</si>
  <si>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</si>
  <si>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</si>
  <si>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</si>
  <si>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</si>
  <si>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</si>
  <si>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</si>
  <si>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</si>
  <si>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</si>
  <si>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</si>
  <si>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</si>
  <si>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</si>
  <si>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</si>
  <si>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</si>
  <si>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</si>
  <si>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</si>
  <si>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</si>
  <si>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</si>
  <si>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</si>
  <si>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</si>
  <si>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</si>
  <si>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</si>
  <si>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</si>
  <si>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</si>
  <si>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</si>
  <si>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</si>
  <si>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</si>
  <si>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</si>
  <si>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</si>
  <si>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</si>
  <si>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</si>
  <si>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</si>
  <si>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</si>
  <si>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</si>
  <si>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</si>
  <si>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</si>
  <si>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</si>
  <si>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</si>
  <si>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</si>
  <si>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</si>
  <si>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</si>
  <si>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</si>
  <si>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</si>
  <si>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</si>
  <si>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</si>
  <si>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</si>
  <si>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</si>
  <si>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</si>
  <si>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</si>
  <si>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</si>
  <si>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</si>
  <si>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</si>
  <si>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</si>
  <si>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</si>
  <si>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</si>
  <si>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</si>
  <si>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</si>
  <si>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</si>
  <si>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</si>
  <si>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</si>
  <si>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</si>
  <si>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</si>
  <si>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</si>
  <si>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</si>
  <si>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</si>
  <si>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</si>
  <si>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</si>
  <si>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</si>
  <si>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</si>
  <si>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</si>
  <si>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</si>
  <si>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</si>
  <si>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</si>
  <si>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</si>
  <si>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</si>
  <si>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</si>
  <si>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</si>
  <si>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</si>
  <si>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</si>
  <si>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</si>
  <si>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</si>
  <si>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</si>
  <si>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</si>
  <si>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</si>
  <si>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</si>
  <si>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</si>
  <si>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</si>
  <si>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</si>
  <si>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</si>
  <si>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</si>
  <si>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</si>
  <si>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</si>
  <si>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</si>
  <si>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</si>
  <si>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</si>
  <si>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</si>
  <si>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</si>
  <si>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</si>
  <si>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</si>
  <si>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</si>
  <si>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</si>
  <si>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</si>
  <si>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</si>
  <si>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</si>
  <si>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</si>
  <si>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</si>
  <si>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</si>
  <si>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</si>
  <si>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</si>
  <si>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</si>
  <si>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</si>
  <si>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</si>
  <si>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</si>
  <si>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</si>
  <si>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</si>
  <si>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</si>
  <si>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</si>
  <si>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</si>
  <si>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</si>
  <si>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</si>
  <si>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</si>
  <si>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</si>
  <si>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</si>
  <si>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</si>
  <si>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</si>
  <si>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</si>
  <si>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</si>
  <si>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</si>
  <si>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</si>
  <si>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</si>
  <si>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</si>
  <si>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</si>
  <si>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</si>
  <si>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</si>
  <si>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</si>
  <si>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</si>
  <si>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</si>
  <si>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</si>
  <si>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</si>
  <si>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</si>
  <si>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</si>
  <si>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</si>
  <si>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</si>
  <si>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</si>
  <si>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</si>
  <si>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</si>
  <si>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</si>
  <si>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</si>
  <si>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</si>
  <si>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</si>
  <si>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</si>
  <si>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</si>
  <si>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</si>
  <si>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</si>
  <si>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</si>
  <si>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</si>
  <si>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</si>
  <si>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</si>
  <si>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</si>
  <si>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</si>
  <si>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</si>
  <si>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</si>
  <si>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</si>
  <si>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</si>
  <si>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</si>
  <si>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</si>
  <si>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</si>
  <si>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</si>
  <si>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</si>
  <si>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</si>
  <si>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</si>
  <si>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</si>
  <si>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</si>
  <si>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</si>
  <si>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</si>
  <si>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</si>
  <si>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</si>
  <si>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</si>
  <si>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</si>
  <si>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</si>
  <si>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</si>
  <si>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</si>
  <si>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</si>
  <si>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</si>
  <si>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</si>
  <si>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</si>
  <si>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</si>
  <si>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</si>
  <si>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</si>
  <si>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</si>
  <si>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</si>
  <si>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</si>
  <si>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</si>
  <si>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</si>
  <si>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</si>
  <si>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</si>
  <si>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</si>
  <si>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</si>
  <si>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</si>
  <si>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</si>
  <si>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</si>
  <si>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</si>
  <si>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</si>
  <si>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</si>
  <si>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</si>
  <si>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</si>
  <si>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</si>
  <si>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</si>
  <si>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</si>
  <si>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</si>
  <si>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</si>
  <si>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</si>
  <si>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</si>
  <si>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</si>
  <si>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</si>
  <si>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</si>
  <si>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</si>
  <si>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</si>
  <si>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</si>
  <si>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</si>
  <si>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</si>
  <si>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</si>
  <si>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</si>
  <si>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</si>
  <si>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</si>
  <si>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</si>
  <si>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</si>
  <si>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</si>
  <si>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</si>
  <si>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</si>
  <si>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</si>
  <si>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</si>
  <si>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</si>
  <si>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</si>
  <si>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</si>
  <si>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</si>
  <si>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</si>
  <si>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</si>
  <si>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</si>
  <si>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</si>
  <si>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</si>
  <si>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</si>
  <si>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</si>
  <si>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</si>
  <si>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</si>
  <si>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</si>
  <si>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</si>
  <si>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</si>
  <si>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</si>
  <si>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</si>
  <si>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</si>
  <si>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</si>
  <si>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</si>
  <si>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</si>
  <si>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</si>
  <si>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</si>
  <si>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</si>
  <si>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</si>
  <si>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</si>
  <si>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</si>
  <si>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</si>
  <si>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</si>
  <si>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</si>
  <si>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</si>
  <si>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</si>
  <si>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</si>
  <si>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</si>
  <si>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</si>
  <si>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</si>
  <si>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</si>
  <si>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</si>
  <si>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</si>
  <si>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</si>
  <si>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</si>
  <si>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</si>
  <si>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</si>
  <si>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</si>
  <si>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</si>
  <si>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</si>
  <si>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</si>
  <si>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</si>
  <si>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</si>
  <si>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</si>
  <si>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</si>
  <si>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</si>
  <si>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</si>
  <si>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</si>
  <si>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</si>
  <si>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</si>
  <si>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</si>
  <si>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</si>
  <si>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</si>
  <si>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</si>
  <si>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</si>
  <si>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</si>
  <si>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</si>
  <si>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</si>
  <si>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</si>
  <si>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</si>
  <si>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</si>
  <si>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</si>
  <si>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</si>
  <si>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</si>
  <si>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</si>
  <si>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</si>
  <si>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</si>
  <si>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</si>
  <si>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</si>
  <si>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</si>
  <si>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</si>
  <si>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</si>
  <si>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</si>
  <si>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</si>
  <si>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</si>
  <si>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</si>
  <si>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</si>
  <si>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</si>
  <si>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</si>
  <si>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</si>
  <si>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</si>
  <si>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</si>
  <si>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</si>
  <si>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</si>
  <si>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</si>
  <si>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</si>
  <si>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</si>
  <si>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</si>
  <si>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</si>
  <si>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</si>
  <si>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</si>
  <si>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</si>
  <si>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</si>
  <si>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</si>
  <si>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</si>
  <si>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</si>
  <si>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</si>
  <si>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</si>
  <si>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</si>
  <si>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</si>
  <si>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</si>
  <si>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</si>
  <si>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</si>
  <si>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</si>
  <si>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</si>
  <si>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</si>
  <si>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</si>
  <si>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</si>
  <si>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</si>
  <si>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</si>
  <si>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</si>
  <si>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</si>
  <si>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</si>
  <si>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</si>
  <si>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</si>
  <si>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</si>
  <si>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</si>
  <si>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</si>
  <si>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</si>
  <si>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</si>
  <si>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</si>
  <si>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</si>
  <si>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</si>
  <si>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</si>
  <si>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</si>
  <si>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</si>
  <si>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</si>
  <si>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</si>
  <si>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</si>
  <si>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</si>
  <si>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</si>
  <si>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</si>
  <si>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</si>
  <si>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</si>
  <si>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</si>
  <si>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</si>
  <si>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</si>
  <si>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</si>
  <si>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</si>
  <si>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</si>
  <si>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</si>
  <si>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</si>
  <si>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</si>
  <si>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</si>
  <si>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</si>
  <si>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</si>
  <si>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</si>
  <si>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</si>
  <si>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</si>
  <si>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</si>
  <si>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</si>
  <si>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</si>
  <si>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</si>
  <si>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</si>
  <si>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</si>
  <si>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</si>
  <si>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</si>
  <si>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</si>
  <si>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</si>
  <si>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</si>
  <si>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</si>
  <si>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</si>
  <si>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</si>
  <si>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</si>
  <si>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</si>
  <si>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</si>
  <si>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</si>
  <si>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</si>
  <si>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</si>
  <si>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</si>
  <si>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</si>
  <si>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</si>
  <si>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</si>
  <si>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</si>
  <si>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</si>
  <si>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</si>
  <si>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</si>
  <si>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</si>
  <si>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</si>
  <si>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</si>
  <si>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</si>
  <si>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</si>
  <si>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</si>
  <si>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</si>
  <si>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</si>
  <si>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</si>
  <si>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</si>
  <si>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</si>
  <si>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</si>
  <si>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</si>
  <si>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</si>
  <si>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</si>
  <si>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</si>
  <si>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</si>
  <si>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</si>
  <si>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</si>
  <si>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</si>
  <si>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</si>
  <si>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</si>
  <si>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</si>
  <si>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</si>
  <si>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</si>
  <si>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</si>
  <si>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</si>
  <si>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</si>
  <si>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</si>
  <si>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</si>
  <si>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</si>
  <si>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</si>
  <si>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</si>
  <si>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</si>
  <si>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</si>
  <si>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</si>
  <si>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</si>
  <si>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</si>
  <si>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</si>
  <si>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</si>
  <si>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</si>
  <si>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</si>
  <si>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</si>
  <si>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</si>
  <si>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</si>
  <si>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</si>
  <si>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</si>
  <si>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</si>
  <si>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</si>
  <si>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</si>
  <si>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</si>
  <si>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</si>
  <si>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</si>
  <si>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</si>
  <si>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</si>
  <si>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</si>
  <si>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</si>
  <si>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</si>
  <si>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</si>
  <si>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</si>
  <si>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</si>
  <si>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</si>
  <si>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</si>
  <si>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</si>
  <si>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</si>
  <si>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</si>
  <si>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</si>
  <si>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</si>
  <si>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</si>
  <si>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</si>
  <si>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</si>
  <si>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</si>
  <si>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</si>
  <si>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</si>
  <si>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</si>
  <si>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</si>
  <si>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</si>
  <si>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</si>
  <si>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</si>
  <si>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</si>
  <si>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</si>
  <si>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</si>
  <si>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</si>
  <si>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</si>
  <si>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</si>
  <si>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</si>
  <si>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</si>
  <si>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</si>
  <si>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</si>
  <si>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</si>
  <si>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</si>
  <si>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</si>
  <si>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</si>
  <si>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</si>
  <si>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</si>
  <si>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</si>
  <si>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</si>
  <si>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</si>
  <si>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</si>
  <si>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</si>
  <si>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</si>
  <si>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</si>
  <si>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</si>
  <si>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</si>
  <si>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</si>
  <si>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</si>
  <si>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</si>
  <si>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</si>
  <si>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</si>
  <si>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</si>
  <si>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</si>
  <si>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</si>
  <si>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</si>
  <si>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</si>
  <si>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</si>
  <si>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</si>
  <si>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</si>
  <si>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</si>
  <si>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</si>
  <si>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</si>
  <si>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</si>
  <si>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</si>
  <si>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</si>
  <si>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</si>
  <si>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</si>
  <si>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</si>
  <si>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</si>
  <si>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</si>
  <si>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</si>
  <si>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</si>
  <si>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</si>
  <si>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</si>
  <si>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</si>
  <si>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</si>
  <si>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</si>
  <si>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</si>
  <si>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</si>
  <si>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</si>
  <si>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</si>
  <si>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</si>
  <si>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</si>
  <si>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</si>
  <si>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</si>
  <si>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</si>
  <si>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</si>
  <si>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</si>
  <si>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</si>
  <si>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</si>
  <si>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</si>
  <si>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</si>
  <si>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</si>
  <si>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</si>
  <si>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</si>
  <si>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</si>
  <si>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</si>
  <si>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</si>
  <si>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</si>
  <si>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</si>
  <si>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</si>
  <si>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</si>
  <si>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</si>
  <si>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</si>
  <si>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</si>
  <si>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</si>
  <si>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</si>
  <si>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</si>
  <si>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</si>
  <si>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</si>
  <si>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</si>
  <si>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</si>
  <si>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</si>
  <si>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</si>
  <si>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</si>
  <si>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</si>
  <si>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</si>
  <si>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</si>
  <si>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</si>
  <si>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</si>
  <si>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</si>
  <si>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</si>
  <si>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</si>
  <si>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</si>
  <si>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</si>
  <si>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</si>
  <si>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</si>
  <si>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</si>
  <si>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</si>
  <si>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</si>
  <si>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</si>
  <si>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</si>
  <si>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</si>
  <si>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</si>
  <si>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</si>
  <si>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</si>
  <si>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</si>
  <si>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</si>
  <si>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</si>
  <si>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</si>
  <si>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</si>
  <si>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</si>
  <si>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</si>
  <si>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</si>
  <si>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</si>
  <si>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</si>
  <si>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</si>
  <si>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</si>
  <si>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</si>
  <si>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</si>
  <si>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</si>
  <si>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</si>
  <si>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</si>
  <si>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</si>
  <si>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</si>
  <si>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</si>
  <si>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</si>
  <si>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</si>
  <si>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</si>
  <si>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</si>
  <si>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</si>
  <si>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</si>
  <si>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</si>
  <si>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</si>
  <si>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</si>
  <si>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</si>
  <si>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</si>
  <si>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</si>
  <si>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</si>
  <si>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</si>
  <si>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</si>
  <si>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</si>
  <si>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</si>
  <si>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</si>
  <si>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</si>
  <si>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</si>
  <si>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</si>
  <si>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</si>
  <si>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</si>
  <si>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</si>
  <si>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</si>
  <si>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</si>
  <si>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</si>
  <si>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</si>
  <si>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</si>
  <si>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</si>
  <si>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</si>
  <si>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</si>
  <si>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</si>
  <si>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</si>
  <si>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</si>
  <si>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</si>
  <si>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</si>
  <si>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</si>
  <si>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</si>
  <si>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</si>
  <si>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</si>
  <si>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</si>
  <si>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</si>
  <si>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</si>
  <si>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</si>
  <si>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</si>
  <si>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</si>
  <si>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</si>
  <si>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</si>
  <si>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</si>
  <si>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</si>
  <si>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</si>
  <si>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</si>
  <si>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</si>
  <si>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</si>
  <si>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</si>
  <si>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</si>
  <si>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</si>
  <si>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</si>
  <si>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</si>
  <si>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</si>
  <si>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</si>
  <si>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</si>
  <si>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</si>
  <si>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</si>
  <si>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</si>
  <si>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</si>
  <si>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</si>
  <si>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</si>
  <si>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</si>
  <si>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</si>
  <si>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</si>
  <si>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</si>
  <si>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</si>
  <si>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</si>
  <si>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</si>
  <si>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</si>
  <si>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</si>
  <si>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</si>
  <si>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</si>
  <si>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</si>
  <si>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</si>
  <si>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</si>
  <si>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</si>
  <si>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</si>
  <si>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</si>
  <si>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</si>
  <si>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</si>
  <si>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</si>
  <si>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</si>
  <si>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</si>
  <si>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</si>
  <si>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</si>
  <si>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</si>
  <si>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</si>
  <si>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</si>
  <si>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</si>
  <si>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</si>
  <si>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</si>
  <si>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</si>
  <si>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</si>
  <si>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</si>
  <si>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</si>
  <si>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</si>
  <si>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</si>
  <si>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</si>
  <si>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</si>
  <si>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</si>
  <si>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</si>
  <si>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</si>
  <si>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</si>
  <si>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</si>
  <si>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</si>
  <si>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</si>
  <si>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</si>
  <si>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</si>
  <si>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</si>
  <si>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</si>
  <si>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</si>
  <si>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</si>
  <si>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</si>
  <si>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</si>
  <si>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</si>
  <si>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</si>
  <si>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</si>
  <si>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</si>
  <si>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</si>
  <si>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</si>
  <si>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</si>
  <si>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</si>
  <si>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</si>
  <si>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</si>
  <si>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</si>
  <si>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</si>
  <si>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</si>
  <si>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</si>
  <si>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</si>
  <si>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</si>
  <si>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</si>
  <si>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</si>
  <si>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</si>
  <si>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</si>
  <si>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</si>
  <si>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</si>
  <si>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</si>
  <si>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</si>
  <si>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</si>
  <si>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</si>
  <si>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</si>
  <si>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</si>
  <si>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</si>
  <si>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</si>
  <si>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</si>
  <si>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</si>
  <si>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</si>
  <si>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</si>
  <si>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</si>
  <si>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</si>
  <si>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</si>
  <si>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</si>
  <si>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</si>
  <si>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</si>
  <si>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</si>
  <si>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</si>
  <si>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</si>
  <si>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</si>
  <si>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</si>
  <si>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</si>
  <si>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</si>
  <si>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</si>
  <si>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</si>
  <si>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</si>
  <si>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</si>
  <si>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</si>
  <si>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</si>
  <si>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</si>
  <si>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</si>
  <si>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</si>
  <si>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</si>
  <si>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</si>
  <si>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</si>
  <si>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</si>
  <si>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</si>
  <si>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</si>
  <si>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</si>
  <si>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</si>
  <si>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</si>
  <si>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</si>
  <si>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</si>
  <si>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</si>
  <si>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</si>
  <si>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</si>
  <si>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</si>
  <si>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</si>
  <si>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</si>
  <si>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</si>
  <si>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</si>
  <si>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</si>
  <si>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</si>
  <si>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</si>
  <si>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</si>
  <si>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</si>
  <si>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</si>
  <si>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</si>
  <si>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</si>
  <si>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</si>
  <si>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</si>
  <si>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</si>
  <si>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</si>
  <si>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</si>
  <si>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</si>
  <si>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</si>
  <si>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</si>
  <si>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</si>
  <si>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</si>
  <si>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</si>
  <si>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</si>
  <si>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</si>
  <si>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</si>
  <si>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</si>
  <si>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</si>
  <si>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</si>
  <si>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</si>
  <si>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</si>
  <si>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</si>
  <si>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</si>
  <si>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</si>
  <si>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</si>
  <si>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</si>
  <si>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</si>
  <si>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</si>
  <si>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</si>
  <si>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</si>
  <si>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</si>
  <si>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</si>
  <si>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</si>
  <si>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</si>
  <si>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</si>
  <si>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</si>
  <si>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</si>
  <si>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</si>
  <si>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</si>
  <si>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</si>
  <si>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</si>
  <si>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</si>
  <si>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</si>
  <si>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</si>
  <si>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</si>
  <si>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</si>
  <si>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</si>
  <si>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</si>
  <si>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</si>
  <si>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</si>
  <si>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</si>
  <si>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</si>
  <si>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</si>
  <si>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</si>
  <si>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</si>
  <si>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</si>
  <si>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</si>
  <si>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</si>
  <si>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</si>
  <si>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</si>
  <si>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</si>
  <si>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</si>
  <si>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</si>
  <si>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</si>
  <si>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</si>
  <si>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</si>
  <si>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</si>
  <si>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</si>
  <si>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</si>
  <si>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</si>
  <si>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</si>
  <si>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</si>
  <si>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</si>
  <si>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</si>
  <si>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</si>
  <si>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</si>
  <si>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</si>
  <si>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</si>
  <si>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</si>
  <si>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</si>
  <si>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</si>
  <si>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</si>
  <si>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</si>
  <si>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</si>
  <si>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</si>
  <si>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</si>
  <si>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</si>
  <si>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</si>
  <si>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</si>
  <si>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</si>
  <si>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</si>
  <si>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</si>
  <si>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</si>
  <si>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</si>
  <si>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</si>
  <si>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</si>
  <si>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</si>
  <si>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</si>
  <si>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</si>
  <si>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</si>
  <si>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</si>
  <si>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</si>
  <si>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</si>
  <si>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</si>
  <si>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</si>
  <si>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</si>
  <si>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</si>
  <si>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</si>
  <si>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</si>
  <si>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</si>
  <si>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</si>
  <si>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</si>
  <si>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</si>
  <si>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</si>
  <si>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</si>
  <si>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</si>
  <si>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</si>
  <si>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</si>
  <si>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</si>
  <si>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</si>
  <si>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</si>
  <si>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</si>
  <si>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</si>
  <si>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</si>
  <si>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</si>
  <si>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</si>
  <si>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</si>
  <si>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</si>
  <si>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</si>
  <si>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</si>
  <si>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</si>
  <si>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</si>
  <si>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</si>
  <si>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</si>
  <si>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</si>
  <si>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</si>
  <si>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</si>
  <si>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</si>
  <si>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</si>
  <si>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</si>
  <si>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</si>
  <si>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</si>
  <si>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</si>
  <si>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</si>
  <si>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</si>
  <si>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</si>
  <si>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</si>
  <si>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</si>
  <si>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</si>
  <si>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</si>
  <si>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</si>
  <si>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</si>
  <si>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</si>
  <si>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</si>
  <si>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</si>
  <si>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</si>
  <si>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</si>
  <si>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</si>
  <si>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</si>
  <si>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</si>
  <si>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</si>
  <si>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</si>
  <si>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</si>
  <si>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</si>
  <si>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</si>
  <si>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</si>
  <si>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</si>
  <si>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</si>
  <si>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</si>
  <si>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</si>
  <si>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</si>
  <si>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</si>
  <si>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</si>
  <si>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</si>
  <si>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</si>
  <si>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</si>
  <si>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</si>
  <si>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</si>
  <si>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</si>
  <si>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</si>
  <si>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</si>
  <si>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</si>
  <si>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</si>
  <si>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</si>
  <si>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</si>
  <si>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</si>
  <si>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</si>
  <si>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</si>
  <si>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</si>
  <si>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</si>
  <si>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</si>
  <si>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</si>
  <si>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</si>
  <si>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</si>
  <si>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</si>
  <si>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</si>
  <si>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</si>
  <si>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</si>
  <si>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</si>
  <si>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</si>
  <si>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</si>
  <si>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</si>
  <si>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</si>
  <si>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</si>
  <si>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</si>
  <si>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</si>
  <si>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</si>
  <si>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</si>
  <si>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</si>
  <si>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</si>
  <si>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</si>
  <si>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</si>
  <si>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</si>
  <si>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</si>
  <si>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</si>
  <si>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</si>
  <si>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</si>
  <si>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</si>
  <si>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</si>
  <si>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</si>
  <si>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</si>
  <si>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</si>
  <si>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</si>
  <si>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</si>
  <si>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</si>
  <si>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</si>
  <si>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</si>
  <si>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</si>
  <si>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</si>
  <si>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</si>
  <si>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</si>
  <si>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</si>
  <si>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</si>
  <si>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</si>
  <si>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</si>
  <si>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</si>
  <si>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</si>
  <si>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</si>
  <si>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</si>
  <si>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</si>
  <si>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</si>
  <si>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</si>
  <si>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</si>
  <si>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</si>
  <si>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</si>
  <si>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</si>
  <si>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</si>
  <si>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</si>
  <si>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</si>
  <si>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</si>
  <si>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</si>
  <si>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</si>
  <si>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</si>
  <si>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</si>
  <si>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</si>
  <si>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</si>
  <si>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</si>
  <si>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</si>
  <si>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</si>
  <si>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</si>
  <si>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</si>
  <si>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</si>
  <si>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</si>
  <si>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</si>
  <si>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</si>
  <si>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</si>
  <si>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</si>
  <si>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</si>
  <si>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</si>
  <si>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</si>
  <si>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</si>
  <si>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</si>
  <si>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</si>
  <si>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</si>
  <si>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</si>
  <si>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</si>
  <si>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</si>
  <si>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</si>
  <si>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</si>
  <si>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</si>
  <si>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</si>
  <si>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</si>
  <si>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</si>
  <si>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</si>
  <si>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</si>
  <si>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</si>
  <si>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</si>
  <si>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</si>
  <si>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</si>
  <si>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</si>
  <si>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</si>
  <si>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</si>
  <si>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</si>
  <si>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</si>
  <si>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</si>
  <si>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</si>
  <si>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</si>
  <si>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</si>
  <si>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</si>
  <si>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</si>
  <si>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</si>
  <si>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</si>
  <si>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</si>
  <si>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</si>
  <si>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</si>
  <si>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</si>
  <si>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</si>
  <si>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</si>
  <si>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</si>
  <si>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</si>
  <si>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</si>
  <si>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</si>
  <si>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</si>
  <si>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</si>
  <si>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</si>
  <si>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</si>
  <si>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</si>
  <si>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</si>
  <si>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</si>
  <si>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</si>
  <si>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</si>
  <si>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</si>
  <si>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</si>
  <si>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</si>
  <si>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</si>
  <si>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</si>
  <si>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</si>
  <si>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</si>
  <si>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</si>
  <si>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</si>
  <si>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</si>
  <si>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</si>
  <si>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</si>
  <si>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</si>
  <si>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</si>
  <si>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</si>
  <si>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</si>
  <si>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</si>
  <si>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</si>
  <si>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</si>
  <si>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</si>
  <si>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</si>
  <si>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</si>
  <si>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</si>
  <si>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</si>
  <si>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</si>
  <si>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</si>
  <si>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</si>
  <si>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</si>
  <si>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</si>
  <si>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</si>
  <si>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</si>
  <si>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</si>
  <si>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</si>
  <si>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</si>
  <si>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</si>
  <si>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</si>
  <si>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</si>
  <si>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</si>
  <si>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</si>
  <si>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</si>
  <si>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</si>
  <si>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</si>
  <si>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</si>
  <si>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</si>
  <si>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</si>
  <si>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</si>
  <si>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</si>
  <si>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</si>
  <si>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</si>
  <si>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</si>
  <si>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</si>
  <si>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</si>
  <si>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</si>
  <si>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</si>
  <si>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</si>
  <si>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</si>
  <si>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</si>
  <si>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</si>
  <si>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</si>
  <si>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</si>
  <si>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</si>
  <si>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</si>
  <si>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</si>
  <si>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</si>
  <si>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</si>
  <si>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</si>
  <si>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</si>
  <si>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</si>
  <si>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</si>
  <si>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</si>
  <si>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</si>
  <si>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</si>
  <si>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</si>
  <si>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</si>
  <si>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</si>
  <si>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</si>
  <si>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</si>
  <si>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</si>
  <si>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</si>
  <si>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</si>
  <si>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</si>
  <si>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</si>
  <si>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</si>
  <si>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</si>
  <si>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</si>
  <si>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</si>
  <si>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</si>
  <si>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</si>
  <si>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</si>
  <si>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</si>
  <si>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</si>
  <si>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</si>
  <si>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</si>
  <si>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</si>
  <si>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</si>
  <si>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</si>
  <si>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</si>
  <si>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</si>
  <si>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</si>
  <si>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</si>
  <si>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</si>
  <si>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</si>
  <si>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</si>
  <si>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</si>
  <si>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</si>
  <si>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</si>
  <si>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</si>
  <si>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</si>
  <si>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</si>
  <si>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</si>
  <si>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</si>
  <si>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</si>
  <si>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</si>
  <si>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</si>
  <si>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</si>
  <si>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</si>
  <si>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</si>
  <si>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</si>
  <si>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</si>
  <si>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</si>
  <si>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</si>
  <si>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</si>
  <si>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</si>
  <si>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</si>
  <si>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</si>
  <si>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</si>
  <si>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</si>
  <si>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</si>
  <si>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</si>
  <si>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</si>
  <si>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</si>
  <si>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</si>
  <si>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</si>
  <si>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</si>
  <si>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</si>
  <si>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</si>
  <si>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</si>
  <si>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</si>
  <si>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</si>
  <si>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</si>
  <si>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</si>
  <si>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</si>
  <si>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</si>
  <si>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</si>
  <si>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</si>
  <si>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</si>
  <si>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</si>
  <si>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</si>
  <si>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</si>
  <si>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</si>
  <si>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</si>
  <si>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</si>
  <si>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</si>
  <si>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</si>
  <si>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</si>
  <si>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</si>
  <si>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</si>
  <si>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</si>
  <si>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</si>
  <si>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</si>
  <si>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</si>
  <si>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</si>
  <si>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</si>
  <si>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</si>
  <si>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</si>
  <si>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</si>
  <si>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</si>
  <si>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</si>
  <si>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</si>
  <si>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</si>
  <si>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</si>
  <si>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</si>
  <si>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</si>
  <si>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</si>
  <si>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</si>
  <si>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</si>
  <si>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</si>
  <si>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</si>
  <si>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</si>
  <si>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</si>
  <si>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</si>
  <si>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</si>
  <si>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</si>
  <si>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</si>
  <si>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</si>
  <si>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</si>
  <si>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</si>
  <si>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</si>
  <si>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</si>
  <si>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</si>
  <si>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</si>
  <si>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</si>
  <si>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</si>
  <si>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</si>
  <si>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</si>
  <si>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</si>
  <si>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</si>
  <si>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</si>
  <si>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</si>
  <si>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</si>
  <si>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</si>
  <si>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</si>
  <si>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</si>
  <si>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</si>
  <si>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</si>
  <si>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</si>
  <si>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</si>
  <si>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</si>
  <si>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</si>
  <si>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</si>
  <si>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</si>
  <si>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</si>
  <si>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</si>
  <si>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</si>
  <si>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</si>
  <si>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</si>
  <si>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</si>
  <si>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</si>
  <si>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</si>
  <si>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</si>
  <si>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</si>
  <si>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</si>
  <si>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</si>
  <si>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</si>
  <si>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</si>
  <si>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</si>
  <si>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</si>
  <si>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</si>
  <si>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</si>
  <si>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</si>
  <si>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</si>
  <si>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</si>
  <si>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</si>
  <si>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</si>
  <si>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</si>
  <si>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</si>
  <si>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</si>
  <si>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</si>
  <si>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</si>
  <si>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</si>
  <si>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</si>
  <si>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</si>
  <si>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</si>
  <si>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</si>
  <si>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</si>
  <si>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</si>
  <si>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</si>
  <si>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</si>
  <si>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</si>
  <si>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</si>
  <si>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</si>
  <si>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</si>
  <si>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</si>
  <si>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</si>
  <si>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</si>
  <si>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</si>
  <si>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</si>
  <si>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</si>
  <si>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</si>
  <si>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</si>
  <si>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</si>
  <si>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</si>
  <si>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</si>
  <si>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</si>
  <si>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</si>
  <si>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</si>
  <si>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</si>
  <si>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</si>
  <si>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</si>
  <si>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</si>
  <si>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</si>
  <si>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</si>
  <si>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</si>
  <si>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</si>
  <si>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</si>
  <si>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</si>
  <si>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</si>
  <si>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</si>
  <si>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</si>
  <si>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</si>
  <si>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</si>
  <si>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</si>
  <si>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</si>
  <si>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</si>
  <si>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</si>
  <si>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</si>
  <si>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</si>
  <si>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</si>
  <si>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</si>
  <si>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</si>
  <si>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</si>
  <si>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</si>
  <si>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</si>
  <si>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</si>
  <si>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</si>
  <si>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</si>
  <si>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</si>
  <si>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</si>
  <si>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</si>
  <si>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</si>
  <si>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</si>
  <si>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</si>
  <si>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</si>
  <si>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</si>
  <si>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</si>
  <si>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</si>
  <si>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</si>
  <si>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</si>
  <si>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</si>
  <si>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</si>
  <si>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</si>
  <si>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</si>
  <si>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</si>
  <si>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</si>
  <si>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</si>
  <si>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</si>
  <si>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</si>
  <si>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</si>
  <si>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</si>
  <si>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</si>
  <si>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</si>
  <si>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</si>
  <si>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</si>
  <si>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</si>
  <si>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</si>
  <si>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</si>
  <si>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</si>
  <si>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</si>
  <si>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</si>
  <si>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</si>
  <si>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</si>
  <si>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</si>
  <si>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</si>
  <si>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</si>
  <si>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</si>
  <si>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</si>
  <si>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</si>
  <si>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</si>
  <si>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</si>
  <si>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</si>
  <si>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</si>
  <si>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</si>
  <si>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</si>
  <si>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</si>
  <si>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</si>
  <si>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</si>
  <si>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</si>
  <si>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</si>
  <si>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</si>
  <si>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</si>
  <si>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</si>
  <si>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</si>
  <si>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</si>
  <si>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</si>
  <si>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</si>
  <si>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</si>
  <si>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</si>
  <si>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</si>
  <si>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</si>
  <si>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</si>
  <si>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</si>
  <si>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</si>
  <si>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</si>
  <si>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</si>
  <si>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</si>
  <si>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</si>
  <si>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</si>
  <si>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</si>
  <si>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</si>
  <si>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</si>
  <si>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</si>
  <si>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</si>
  <si>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</si>
  <si>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</si>
  <si>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</si>
  <si>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</si>
  <si>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</si>
  <si>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</si>
  <si>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</si>
  <si>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</si>
  <si>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</si>
  <si>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</si>
  <si>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</si>
  <si>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</si>
  <si>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</si>
  <si>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</si>
  <si>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</si>
  <si>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</si>
  <si>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</si>
  <si>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</si>
  <si>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</si>
  <si>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</si>
  <si>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</si>
  <si>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</si>
  <si>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</si>
  <si>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</si>
  <si>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</si>
  <si>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</si>
  <si>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</si>
  <si>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</si>
  <si>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</si>
  <si>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</si>
  <si>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</si>
  <si>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</si>
  <si>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</si>
  <si>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</si>
  <si>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</si>
  <si>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</si>
  <si>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</si>
  <si>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</si>
  <si>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</si>
  <si>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</si>
  <si>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</si>
  <si>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</si>
  <si>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</si>
  <si>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</si>
  <si>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</si>
  <si>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</si>
  <si>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</si>
  <si>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</si>
  <si>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</si>
  <si>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</si>
  <si>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</si>
  <si>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</si>
  <si>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</si>
  <si>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</si>
  <si>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</si>
  <si>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</si>
  <si>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</si>
  <si>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</si>
  <si>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</si>
  <si>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</si>
  <si>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</si>
  <si>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</si>
  <si>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</si>
  <si>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</si>
  <si>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</si>
  <si>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</si>
  <si>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</si>
  <si>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</si>
  <si>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</si>
  <si>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</si>
  <si>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</si>
  <si>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</si>
  <si>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</si>
  <si>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</si>
  <si>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</si>
  <si>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</si>
  <si>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</si>
  <si>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</si>
  <si>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</si>
  <si>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</si>
  <si>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</si>
  <si>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</si>
  <si>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</si>
  <si>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</si>
  <si>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</si>
  <si>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</si>
  <si>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</si>
  <si>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</si>
  <si>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</si>
  <si>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</si>
  <si>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</si>
  <si>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</si>
  <si>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</si>
  <si>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</si>
  <si>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</si>
  <si>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</si>
  <si>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</si>
  <si>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</si>
  <si>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</si>
  <si>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</si>
  <si>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</si>
  <si>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</si>
  <si>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</si>
  <si>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</si>
  <si>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</si>
  <si>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</si>
  <si>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</si>
  <si>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</si>
  <si>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</si>
  <si>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</si>
  <si>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</si>
  <si>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</si>
  <si>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</si>
  <si>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</si>
  <si>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</si>
  <si>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</si>
  <si>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</si>
  <si>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</si>
  <si>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</si>
  <si>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</si>
  <si>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</si>
  <si>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</si>
  <si>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</si>
  <si>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</si>
  <si>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</si>
  <si>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</si>
  <si>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</si>
  <si>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</si>
  <si>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</si>
  <si>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</si>
  <si>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</si>
  <si>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</si>
  <si>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</si>
  <si>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</si>
  <si>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</si>
  <si>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</si>
  <si>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</si>
  <si>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</si>
  <si>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</si>
  <si>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</si>
  <si>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</si>
  <si>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</si>
  <si>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</si>
  <si>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</si>
  <si>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</si>
  <si>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</si>
  <si>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</si>
  <si>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</si>
  <si>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</si>
  <si>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</si>
  <si>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</si>
  <si>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</si>
  <si>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</si>
  <si>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</si>
  <si>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</si>
  <si>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</si>
  <si>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</si>
  <si>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</si>
  <si>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</si>
  <si>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</si>
  <si>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</si>
  <si>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</si>
  <si>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</si>
  <si>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</si>
  <si>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</si>
  <si>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</si>
  <si>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</si>
  <si>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</si>
  <si>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</si>
  <si>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</si>
  <si>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</si>
  <si>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</si>
  <si>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</si>
  <si>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</si>
  <si>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</si>
  <si>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</si>
  <si>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</si>
  <si>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</si>
  <si>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</si>
  <si>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</si>
  <si>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</si>
  <si>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</si>
  <si>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</si>
  <si>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</si>
  <si>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</si>
  <si>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</si>
  <si>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</si>
  <si>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</si>
  <si>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</si>
  <si>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</si>
  <si>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</si>
  <si>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</si>
  <si>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</si>
  <si>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</si>
  <si>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</si>
  <si>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</si>
  <si>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</si>
  <si>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</si>
  <si>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</si>
  <si>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</si>
  <si>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</si>
  <si>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</si>
  <si>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</si>
  <si>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</si>
  <si>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</si>
  <si>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</si>
  <si>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</si>
  <si>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</si>
  <si>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</si>
  <si>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</si>
  <si>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</si>
  <si>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</si>
  <si>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</si>
  <si>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</si>
  <si>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</si>
  <si>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</si>
  <si>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</si>
  <si>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</si>
  <si>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</si>
  <si>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</si>
  <si>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</si>
  <si>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</si>
  <si>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</si>
  <si>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</si>
  <si>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</si>
  <si>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</si>
  <si>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</si>
  <si>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</si>
  <si>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</si>
  <si>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</si>
  <si>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</si>
  <si>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</si>
  <si>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</si>
  <si>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</si>
  <si>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</si>
  <si>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</si>
  <si>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</si>
  <si>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</si>
  <si>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</si>
  <si>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</si>
  <si>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</si>
  <si>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</si>
  <si>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</si>
  <si>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</si>
  <si>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</si>
  <si>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</si>
  <si>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</si>
  <si>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</si>
  <si>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</si>
  <si>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</si>
  <si>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</si>
  <si>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</si>
  <si>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</si>
  <si>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</si>
  <si>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</si>
  <si>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</si>
  <si>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</si>
  <si>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</si>
  <si>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</si>
  <si>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</si>
  <si>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</si>
  <si>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</si>
  <si>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</si>
  <si>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</si>
  <si>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</si>
  <si>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</si>
  <si>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</si>
  <si>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</si>
  <si>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</si>
  <si>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</si>
  <si>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</si>
  <si>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</si>
  <si>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</si>
  <si>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</si>
  <si>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</si>
  <si>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</si>
  <si>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</si>
  <si>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</si>
  <si>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</si>
  <si>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</si>
  <si>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</si>
  <si>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</si>
  <si>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</si>
  <si>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</si>
  <si>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</si>
  <si>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</si>
  <si>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</si>
  <si>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</si>
  <si>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</si>
  <si>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</si>
  <si>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</si>
  <si>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</si>
  <si>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</si>
  <si>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</si>
  <si>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</si>
  <si>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</si>
  <si>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</si>
  <si>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</si>
  <si>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</si>
  <si>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</si>
  <si>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</si>
  <si>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</si>
  <si>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</si>
  <si>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</si>
  <si>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</si>
  <si>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</si>
  <si>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</si>
  <si>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</si>
  <si>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</si>
  <si>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</si>
  <si>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</si>
  <si>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</si>
  <si>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</si>
  <si>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</si>
  <si>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</si>
  <si>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</si>
  <si>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</si>
  <si>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</si>
  <si>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</si>
  <si>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</si>
  <si>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</si>
  <si>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</si>
  <si>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</si>
  <si>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</si>
  <si>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</si>
  <si>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</si>
  <si>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</si>
  <si>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</si>
  <si>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</si>
  <si>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</si>
  <si>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</si>
  <si>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</si>
  <si>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</si>
  <si>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</si>
  <si>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</si>
  <si>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</si>
  <si>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</si>
  <si>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</si>
  <si>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</si>
  <si>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</si>
  <si>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</si>
  <si>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</si>
  <si>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</si>
  <si>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</si>
  <si>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</si>
  <si>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</si>
  <si>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</si>
  <si>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</si>
  <si>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</si>
  <si>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</si>
  <si>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</si>
  <si>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</si>
  <si>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</si>
  <si>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</si>
  <si>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</si>
  <si>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</si>
  <si>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</si>
  <si>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</si>
  <si>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</si>
  <si>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</si>
  <si>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</si>
  <si>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</si>
  <si>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</si>
  <si>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</si>
  <si>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</si>
  <si>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</si>
  <si>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</si>
  <si>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</si>
  <si>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</si>
  <si>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</si>
  <si>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</si>
  <si>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</si>
  <si>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</si>
  <si>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</si>
  <si>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</si>
  <si>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</si>
  <si>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</si>
  <si>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</si>
  <si>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</si>
  <si>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</si>
  <si>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</si>
  <si>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</si>
  <si>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</si>
  <si>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</si>
  <si>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</si>
  <si>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</si>
  <si>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</si>
  <si>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</si>
  <si>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</si>
  <si>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</si>
  <si>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</si>
  <si>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</si>
  <si>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</si>
  <si>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</si>
  <si>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</si>
  <si>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</si>
  <si>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</si>
  <si>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</si>
  <si>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</si>
  <si>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</si>
  <si>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</si>
  <si>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</si>
  <si>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</si>
  <si>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</si>
  <si>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</si>
  <si>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</si>
  <si>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</si>
  <si>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</si>
  <si>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</si>
  <si>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</si>
  <si>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</si>
  <si>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</si>
  <si>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</si>
  <si>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</si>
  <si>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</si>
  <si>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</si>
  <si>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</si>
  <si>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</si>
  <si>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</si>
  <si>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</si>
  <si>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</si>
  <si>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</si>
  <si>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</si>
  <si>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</si>
  <si>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</si>
  <si>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</si>
  <si>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</si>
  <si>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</si>
  <si>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</si>
  <si>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</si>
  <si>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</si>
  <si>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</si>
  <si>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</si>
  <si>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</si>
  <si>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</si>
  <si>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</si>
  <si>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</si>
  <si>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</si>
  <si>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</si>
  <si>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</si>
  <si>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</si>
  <si>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</si>
  <si>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</si>
  <si>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</si>
  <si>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</si>
  <si>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</si>
  <si>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</si>
  <si>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</si>
  <si>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</si>
  <si>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</si>
  <si>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</si>
  <si>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</si>
  <si>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</si>
  <si>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</si>
  <si>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</si>
  <si>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</si>
  <si>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</si>
  <si>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</si>
  <si>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</si>
  <si>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</si>
  <si>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</si>
  <si>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</si>
  <si>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</si>
  <si>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</si>
  <si>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</si>
  <si>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</si>
  <si>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</si>
  <si>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</si>
  <si>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</si>
  <si>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</si>
  <si>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</si>
  <si>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</si>
  <si>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</si>
  <si>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</si>
  <si>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</si>
  <si>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</si>
  <si>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</si>
  <si>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</si>
  <si>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</si>
  <si>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</si>
  <si>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</si>
  <si>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</si>
  <si>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</si>
  <si>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</si>
  <si>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</si>
  <si>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</si>
  <si>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</si>
  <si>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</si>
  <si>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</si>
  <si>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</si>
  <si>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</si>
  <si>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</si>
  <si>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</si>
  <si>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</si>
  <si>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</si>
  <si>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</si>
  <si>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</si>
  <si>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</si>
  <si>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</si>
  <si>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</si>
  <si>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</si>
  <si>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</si>
  <si>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</si>
  <si>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</si>
  <si>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</si>
  <si>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</si>
  <si>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</si>
  <si>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</si>
  <si>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</si>
  <si>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</si>
  <si>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</si>
  <si>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</si>
  <si>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</si>
  <si>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</si>
  <si>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</si>
  <si>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</si>
  <si>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</si>
  <si>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</si>
  <si>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</si>
  <si>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</si>
  <si>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</si>
  <si>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</si>
  <si>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</si>
  <si>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</si>
  <si>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</si>
  <si>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</si>
  <si>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</si>
  <si>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</si>
  <si>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</si>
  <si>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</si>
  <si>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</si>
  <si>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</si>
  <si>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</si>
  <si>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</si>
  <si>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</si>
  <si>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</si>
  <si>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</si>
  <si>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</si>
  <si>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</si>
  <si>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</si>
  <si>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</si>
  <si>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</si>
  <si>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</si>
  <si>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</si>
  <si>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</si>
  <si>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</si>
  <si>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</si>
  <si>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</si>
  <si>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</si>
  <si>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</si>
  <si>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</si>
  <si>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</si>
  <si>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</si>
  <si>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</si>
  <si>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</si>
  <si>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</si>
  <si>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</si>
  <si>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</si>
  <si>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</si>
  <si>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</si>
  <si>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</si>
  <si>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</si>
  <si>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</si>
  <si>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</si>
  <si>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</si>
  <si>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</si>
  <si>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</si>
  <si>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</si>
  <si>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</si>
  <si>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</si>
  <si>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</si>
  <si>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</si>
  <si>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</si>
  <si>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</si>
  <si>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</si>
  <si>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</si>
  <si>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</si>
  <si>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</si>
  <si>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</si>
  <si>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</si>
  <si>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</si>
  <si>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</si>
  <si>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</si>
  <si>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</si>
  <si>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</si>
  <si>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</si>
  <si>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</si>
  <si>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</si>
  <si>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</si>
  <si>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</si>
  <si>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</si>
  <si>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</si>
  <si>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</si>
  <si>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</si>
  <si>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</si>
  <si>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</si>
  <si>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</si>
  <si>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</si>
  <si>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</si>
  <si>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</si>
  <si>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</si>
  <si>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</si>
  <si>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</si>
  <si>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</si>
  <si>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</si>
  <si>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</si>
  <si>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</si>
  <si>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</si>
  <si>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</si>
  <si>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</si>
  <si>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</si>
  <si>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</si>
  <si>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</si>
  <si>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</si>
  <si>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</si>
  <si>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</si>
  <si>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</si>
  <si>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</si>
  <si>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</si>
  <si>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</si>
  <si>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</si>
  <si>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</si>
  <si>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</si>
  <si>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</si>
  <si>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</si>
  <si>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</si>
  <si>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</si>
  <si>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</si>
  <si>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</si>
  <si>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</si>
  <si>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</si>
  <si>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</si>
  <si>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</si>
  <si>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</si>
  <si>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</si>
  <si>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</si>
  <si>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</si>
  <si>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</si>
  <si>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</si>
  <si>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</si>
  <si>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</si>
  <si>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</si>
  <si>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</si>
  <si>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</si>
  <si>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</si>
  <si>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</si>
  <si>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</si>
  <si>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</si>
  <si>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</si>
  <si>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</si>
  <si>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</si>
  <si>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</si>
  <si>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</si>
  <si>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</si>
  <si>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</si>
  <si>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</si>
  <si>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</si>
  <si>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</si>
  <si>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</si>
  <si>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</si>
  <si>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</si>
  <si>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</si>
  <si>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</si>
  <si>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</si>
  <si>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</si>
  <si>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</si>
  <si>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</si>
  <si>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</si>
  <si>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</si>
  <si>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</si>
  <si>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</si>
  <si>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</si>
  <si>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</si>
  <si>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</si>
  <si>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</si>
  <si>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</si>
  <si>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</si>
  <si>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</si>
  <si>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</si>
  <si>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</si>
  <si>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</si>
  <si>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</si>
  <si>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</si>
  <si>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</si>
  <si>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</si>
  <si>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</si>
  <si>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</si>
  <si>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</si>
  <si>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</si>
  <si>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</si>
  <si>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</si>
  <si>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</si>
  <si>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</si>
  <si>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</si>
  <si>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</si>
  <si>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</si>
  <si>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</si>
  <si>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</si>
  <si>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</si>
  <si>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</si>
  <si>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</si>
  <si>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</si>
  <si>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</si>
  <si>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</si>
  <si>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</si>
  <si>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</si>
  <si>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</si>
  <si>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</si>
  <si>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</si>
  <si>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</si>
  <si>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</si>
  <si>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</si>
  <si>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</si>
  <si>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</si>
  <si>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</si>
  <si>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</si>
  <si>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</si>
  <si>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</si>
  <si>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</si>
  <si>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</si>
  <si>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</si>
  <si>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</si>
  <si>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</si>
  <si>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</si>
  <si>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</si>
  <si>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</si>
  <si>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</si>
  <si>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</si>
  <si>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</si>
  <si>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</si>
  <si>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</si>
  <si>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</si>
  <si>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</si>
  <si>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</si>
  <si>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</si>
  <si>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</si>
  <si>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</si>
  <si>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</si>
  <si>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</si>
  <si>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</si>
  <si>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</si>
  <si>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</si>
  <si>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</si>
  <si>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</si>
  <si>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</si>
  <si>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</si>
  <si>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</si>
  <si>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</si>
  <si>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</si>
  <si>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</si>
  <si>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</si>
  <si>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</si>
  <si>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</si>
  <si>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</si>
  <si>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</si>
  <si>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</si>
  <si>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</si>
  <si>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</si>
  <si>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</si>
  <si>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</si>
  <si>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</si>
  <si>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</si>
  <si>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</si>
  <si>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</si>
  <si>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</si>
  <si>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</si>
  <si>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</si>
  <si>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</si>
  <si>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</si>
  <si>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</si>
  <si>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</si>
  <si>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</si>
  <si>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</si>
  <si>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</si>
  <si>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</si>
  <si>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</si>
  <si>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</si>
  <si>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</si>
  <si>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</si>
  <si>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</si>
  <si>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</si>
  <si>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</si>
  <si>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</si>
  <si>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</si>
  <si>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</si>
  <si>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</si>
  <si>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</si>
  <si>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</si>
  <si>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</si>
  <si>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</si>
  <si>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</si>
  <si>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</si>
  <si>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</si>
  <si>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</si>
  <si>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</si>
  <si>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</si>
  <si>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</si>
  <si>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</si>
  <si>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</si>
  <si>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</si>
  <si>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</si>
  <si>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</si>
  <si>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</si>
  <si>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</si>
  <si>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</si>
  <si>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</si>
  <si>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</si>
  <si>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</si>
  <si>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</si>
  <si>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</si>
  <si>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</si>
  <si>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</si>
  <si>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</si>
  <si>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</si>
  <si>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</si>
  <si>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</si>
  <si>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</si>
  <si>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</si>
  <si>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</si>
  <si>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</si>
  <si>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</si>
  <si>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</si>
  <si>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</si>
  <si>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</si>
  <si>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</si>
  <si>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</si>
  <si>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</si>
  <si>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</si>
  <si>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</si>
  <si>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</si>
  <si>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</si>
  <si>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</si>
  <si>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</si>
  <si>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</si>
  <si>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</si>
  <si>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</si>
  <si>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</si>
  <si>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</si>
  <si>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</si>
  <si>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</si>
  <si>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</si>
  <si>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</si>
  <si>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</si>
  <si>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</si>
  <si>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</si>
  <si>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</si>
  <si>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</si>
  <si>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</si>
  <si>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</si>
  <si>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</si>
  <si>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</si>
  <si>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</si>
  <si>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</si>
  <si>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</si>
  <si>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</si>
  <si>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</si>
  <si>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</si>
  <si>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</si>
  <si>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</si>
  <si>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</si>
  <si>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</si>
  <si>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</si>
  <si>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</si>
  <si>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</si>
  <si>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</si>
  <si>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</si>
  <si>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</si>
  <si>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</si>
  <si>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</si>
  <si>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</si>
  <si>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</si>
  <si>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</si>
  <si>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</si>
  <si>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</si>
  <si>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</si>
  <si>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</si>
  <si>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</si>
  <si>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</si>
  <si>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</si>
  <si>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</si>
  <si>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</si>
  <si>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</si>
  <si>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</si>
  <si>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</si>
  <si>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</si>
  <si>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</si>
  <si>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</si>
  <si>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</si>
  <si>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</si>
  <si>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</si>
  <si>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</si>
  <si>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</si>
  <si>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</si>
  <si>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</si>
  <si>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</si>
  <si>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</si>
  <si>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</si>
  <si>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</si>
  <si>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</si>
  <si>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</si>
  <si>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</si>
  <si>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</si>
  <si>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</si>
  <si>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</si>
  <si>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</si>
  <si>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</si>
  <si>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</si>
  <si>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</si>
  <si>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</si>
  <si>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</si>
  <si>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</si>
  <si>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</si>
  <si>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</si>
  <si>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</si>
  <si>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</si>
  <si>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</si>
  <si>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</si>
  <si>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</si>
  <si>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</si>
  <si>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</si>
  <si>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</si>
  <si>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</si>
  <si>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</si>
  <si>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</si>
  <si>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</si>
  <si>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</si>
  <si>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</si>
  <si>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</si>
  <si>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</si>
  <si>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</si>
  <si>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</si>
  <si>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</si>
  <si>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</si>
  <si>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</si>
  <si>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</si>
  <si>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</si>
  <si>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</si>
  <si>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</si>
  <si>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</si>
  <si>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</si>
  <si>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</si>
  <si>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</si>
  <si>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</si>
  <si>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</si>
  <si>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</si>
  <si>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</si>
  <si>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</si>
  <si>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</si>
  <si>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</si>
  <si>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</si>
  <si>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</si>
  <si>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</si>
  <si>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</si>
  <si>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</si>
  <si>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</si>
  <si>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</si>
  <si>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</si>
  <si>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</si>
  <si>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</si>
  <si>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</si>
  <si>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</si>
  <si>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</si>
  <si>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</si>
  <si>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</si>
  <si>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</si>
  <si>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</si>
  <si>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</si>
  <si>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</si>
  <si>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</si>
  <si>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</si>
  <si>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</si>
  <si>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</si>
  <si>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</si>
  <si>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</si>
  <si>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</si>
  <si>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</si>
  <si>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</si>
  <si>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</si>
  <si>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</si>
  <si>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</si>
  <si>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</si>
  <si>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</si>
  <si>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</si>
  <si>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</si>
  <si>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</si>
  <si>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</si>
  <si>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</si>
  <si>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</si>
  <si>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</si>
  <si>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</si>
  <si>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</si>
  <si>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</si>
  <si>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</si>
  <si>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</si>
  <si>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</si>
  <si>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</si>
  <si>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</si>
  <si>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</si>
  <si>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</si>
  <si>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</si>
  <si>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</si>
  <si>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</si>
  <si>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</si>
  <si>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</si>
  <si>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</si>
  <si>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</si>
  <si>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</si>
  <si>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</si>
  <si>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</si>
  <si>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</si>
  <si>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</si>
  <si>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</si>
  <si>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</si>
  <si>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</si>
  <si>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</si>
  <si>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</si>
  <si>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</si>
  <si>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</si>
  <si>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</si>
  <si>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</si>
  <si>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</si>
  <si>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</si>
  <si>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</si>
  <si>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</si>
  <si>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</si>
  <si>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</si>
  <si>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</si>
  <si>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</si>
  <si>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</si>
  <si>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</si>
  <si>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</si>
  <si>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</si>
  <si>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</si>
  <si>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</si>
  <si>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</si>
  <si>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</si>
  <si>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</si>
  <si>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</si>
  <si>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</si>
  <si>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</si>
  <si>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</si>
  <si>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</si>
  <si>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</si>
  <si>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</si>
  <si>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</si>
  <si>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</si>
  <si>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</si>
  <si>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</si>
  <si>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</si>
  <si>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</si>
  <si>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</si>
  <si>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</si>
  <si>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</si>
  <si>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</si>
  <si>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</si>
  <si>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</si>
  <si>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</si>
  <si>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</si>
  <si>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</si>
  <si>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</si>
  <si>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</si>
  <si>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</si>
  <si>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</si>
  <si>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</si>
  <si>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</si>
  <si>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</si>
  <si>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</si>
  <si>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</si>
  <si>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</si>
  <si>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</si>
  <si>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</si>
  <si>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</si>
  <si>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</si>
  <si>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</si>
  <si>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</si>
  <si>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</si>
  <si>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</si>
  <si>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</si>
  <si>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</si>
  <si>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</si>
  <si>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</si>
  <si>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</si>
  <si>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</si>
  <si>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</si>
  <si>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</si>
  <si>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</si>
  <si>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</si>
  <si>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</si>
  <si>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</si>
  <si>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</si>
  <si>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</si>
  <si>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</si>
  <si>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</si>
  <si>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</si>
  <si>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</si>
  <si>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</si>
  <si>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</si>
  <si>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</si>
  <si>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</si>
  <si>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</si>
  <si>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</si>
  <si>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</si>
  <si>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</si>
  <si>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</si>
  <si>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</si>
  <si>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</si>
  <si>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</si>
  <si>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</si>
  <si>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</si>
  <si>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</si>
  <si>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</si>
  <si>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</si>
  <si>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</si>
  <si>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</si>
  <si>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</si>
  <si>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</si>
  <si>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</si>
  <si>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</si>
  <si>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</si>
  <si>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</si>
  <si>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</si>
  <si>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</si>
  <si>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</si>
  <si>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</si>
  <si>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</si>
  <si>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</si>
  <si>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</si>
  <si>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</si>
  <si>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</si>
  <si>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</si>
  <si>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</si>
  <si>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</si>
  <si>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</si>
  <si>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</si>
  <si>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</si>
  <si>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</si>
  <si>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</si>
  <si>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</si>
  <si>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</si>
  <si>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</si>
  <si>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</si>
  <si>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</si>
  <si>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</si>
  <si>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</si>
  <si>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</si>
  <si>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</si>
  <si>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</si>
  <si>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</si>
  <si>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</si>
  <si>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</si>
  <si>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</si>
  <si>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</si>
  <si>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</si>
  <si>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</si>
  <si>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</si>
  <si>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</si>
  <si>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</si>
  <si>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</si>
  <si>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</si>
  <si>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</si>
  <si>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</si>
  <si>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</si>
  <si>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</si>
  <si>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</si>
  <si>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</si>
  <si>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</si>
  <si>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</si>
  <si>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</si>
  <si>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</si>
  <si>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</si>
  <si>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</si>
  <si>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</si>
  <si>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</si>
  <si>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</si>
  <si>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</si>
  <si>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</si>
  <si>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</si>
  <si>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</si>
  <si>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</si>
  <si>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</si>
  <si>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</si>
  <si>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</si>
  <si>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</si>
  <si>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</si>
  <si>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</si>
  <si>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</si>
  <si>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</si>
  <si>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</si>
  <si>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</si>
  <si>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</si>
  <si>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</si>
  <si>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</si>
  <si>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</si>
  <si>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</si>
  <si>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</si>
  <si>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</si>
  <si>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</si>
  <si>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</si>
  <si>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</si>
  <si>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</si>
  <si>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</si>
  <si>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</si>
  <si>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</si>
  <si>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</si>
  <si>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</si>
  <si>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</si>
  <si>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</si>
  <si>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</si>
  <si>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</si>
  <si>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</si>
  <si>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</si>
  <si>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</si>
  <si>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</si>
  <si>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</si>
  <si>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</si>
  <si>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</si>
  <si>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</si>
  <si>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</si>
  <si>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</si>
  <si>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</si>
  <si>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</si>
  <si>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</si>
  <si>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</si>
  <si>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</si>
  <si>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</si>
  <si>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</si>
  <si>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</si>
  <si>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</si>
  <si>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</si>
  <si>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</si>
  <si>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</si>
  <si>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</si>
  <si>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</si>
  <si>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</si>
  <si>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</si>
  <si>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</si>
  <si>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</si>
  <si>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</si>
  <si>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</si>
  <si>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</si>
  <si>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</si>
  <si>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</si>
  <si>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</si>
  <si>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</si>
  <si>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</si>
  <si>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</si>
  <si>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</si>
  <si>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</si>
  <si>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</si>
  <si>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</si>
  <si>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</si>
  <si>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</si>
  <si>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</si>
  <si>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</si>
  <si>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</si>
  <si>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</si>
  <si>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</si>
  <si>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</si>
  <si>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</si>
  <si>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</si>
  <si>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</si>
  <si>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</si>
  <si>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</si>
  <si>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</si>
  <si>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</si>
  <si>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</si>
  <si>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</si>
  <si>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</si>
  <si>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</si>
  <si>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</si>
  <si>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</si>
  <si>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</si>
  <si>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</si>
  <si>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</si>
  <si>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</si>
  <si>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</si>
  <si>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</si>
  <si>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</si>
  <si>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</si>
  <si>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</si>
  <si>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</si>
  <si>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</si>
  <si>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</si>
  <si>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</si>
  <si>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</si>
  <si>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</si>
  <si>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</si>
  <si>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</si>
  <si>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</si>
  <si>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</si>
  <si>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</si>
  <si>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</si>
  <si>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</si>
  <si>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</si>
  <si>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</si>
  <si>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</si>
  <si>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</si>
  <si>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</si>
  <si>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</si>
  <si>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</si>
  <si>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</si>
  <si>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</si>
  <si>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</si>
  <si>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</si>
  <si>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</si>
  <si>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</si>
  <si>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</si>
  <si>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</si>
  <si>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</si>
  <si>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</si>
  <si>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</si>
  <si>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</si>
  <si>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</si>
  <si>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</si>
  <si>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</si>
  <si>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</si>
  <si>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</si>
  <si>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</si>
  <si>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</si>
  <si>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</si>
  <si>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</si>
  <si>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</si>
  <si>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</si>
  <si>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</si>
  <si>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</si>
  <si>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</si>
  <si>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</si>
  <si>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</si>
  <si>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</si>
  <si>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</si>
  <si>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</si>
  <si>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</si>
  <si>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</si>
  <si>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</si>
  <si>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</si>
  <si>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</si>
  <si>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</si>
  <si>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</si>
  <si>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</si>
  <si>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</si>
  <si>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</si>
  <si>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</si>
  <si>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</si>
  <si>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</si>
  <si>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</si>
  <si>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</si>
  <si>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</si>
  <si>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</si>
  <si>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</si>
  <si>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</si>
  <si>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</si>
  <si>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</si>
  <si>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</si>
  <si>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</si>
  <si>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</si>
  <si>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</si>
  <si>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</si>
  <si>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</si>
  <si>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</si>
  <si>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</si>
  <si>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</si>
  <si>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</si>
  <si>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</si>
  <si>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</si>
  <si>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</si>
  <si>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</si>
  <si>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</si>
  <si>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</si>
  <si>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</si>
  <si>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</si>
  <si>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</si>
  <si>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</si>
  <si>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</si>
  <si>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</si>
  <si>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</si>
  <si>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</si>
  <si>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</si>
  <si>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</si>
  <si>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</si>
  <si>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</si>
  <si>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</si>
  <si>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</si>
  <si>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</si>
  <si>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</si>
  <si>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</si>
  <si>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</si>
  <si>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</si>
  <si>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</si>
  <si>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</si>
  <si>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</si>
  <si>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</si>
  <si>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</si>
  <si>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</si>
  <si>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</si>
  <si>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</si>
  <si>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</si>
  <si>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</si>
  <si>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</si>
  <si>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</si>
  <si>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</si>
  <si>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</si>
  <si>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</si>
  <si>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</si>
  <si>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</si>
  <si>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</si>
  <si>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</si>
  <si>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</si>
  <si>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</si>
  <si>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</si>
  <si>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</si>
  <si>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</si>
  <si>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</si>
  <si>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</si>
  <si>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</si>
  <si>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</si>
  <si>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</si>
  <si>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</si>
  <si>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</si>
  <si>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</si>
  <si>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</si>
  <si>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</si>
  <si>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</si>
  <si>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</si>
  <si>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</si>
  <si>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</si>
  <si>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</si>
  <si>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</si>
  <si>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</si>
  <si>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</si>
  <si>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</si>
  <si>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</si>
  <si>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</si>
  <si>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</si>
  <si>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</si>
  <si>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</si>
  <si>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</si>
  <si>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</si>
  <si>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</si>
  <si>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</si>
  <si>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</si>
  <si>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</si>
  <si>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</si>
  <si>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</si>
  <si>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</si>
  <si>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</si>
  <si>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</si>
  <si>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</si>
  <si>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</si>
  <si>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</si>
  <si>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</si>
  <si>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</si>
  <si>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</si>
  <si>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</si>
  <si>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</si>
  <si>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</si>
  <si>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</si>
  <si>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</si>
  <si>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</si>
  <si>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</si>
  <si>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</si>
  <si>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</si>
  <si>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</si>
  <si>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</si>
  <si>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</si>
  <si>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</si>
  <si>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</si>
  <si>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</si>
  <si>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</si>
  <si>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</si>
  <si>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</si>
  <si>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</si>
  <si>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</si>
  <si>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</si>
  <si>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</si>
  <si>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</si>
  <si>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</si>
  <si>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</si>
  <si>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</si>
  <si>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</si>
  <si>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</si>
  <si>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</si>
  <si>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</si>
  <si>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</si>
  <si>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</si>
  <si>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</si>
  <si>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</si>
  <si>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</si>
  <si>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</si>
  <si>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</si>
  <si>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</si>
  <si>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</si>
  <si>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</si>
  <si>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</si>
  <si>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</si>
  <si>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</si>
  <si>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</si>
  <si>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</si>
  <si>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</si>
  <si>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</si>
  <si>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</si>
  <si>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</si>
  <si>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</si>
  <si>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</si>
  <si>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</si>
  <si>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</si>
  <si>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</si>
  <si>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</si>
  <si>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</si>
  <si>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</si>
  <si>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</si>
  <si>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</si>
  <si>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</si>
  <si>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</si>
  <si>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</si>
  <si>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</si>
  <si>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</si>
  <si>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</si>
  <si>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</si>
  <si>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</si>
  <si>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</si>
  <si>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</si>
  <si>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</si>
  <si>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</si>
  <si>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</si>
  <si>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</si>
  <si>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</si>
  <si>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</si>
  <si>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</si>
  <si>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</si>
  <si>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</si>
  <si>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</si>
  <si>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</si>
  <si>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</si>
  <si>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</si>
  <si>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</si>
  <si>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</si>
  <si>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</si>
  <si>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</si>
  <si>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</si>
  <si>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</si>
  <si>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</si>
  <si>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</si>
  <si>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</si>
  <si>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</si>
  <si>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</si>
  <si>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</si>
  <si>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</si>
  <si>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</si>
  <si>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</si>
  <si>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</si>
  <si>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</si>
  <si>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</si>
  <si>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</si>
  <si>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</si>
  <si>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</si>
  <si>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</si>
  <si>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</si>
  <si>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</si>
  <si>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</si>
  <si>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</si>
  <si>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</si>
  <si>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</si>
  <si>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</si>
  <si>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</si>
  <si>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</si>
  <si>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</si>
  <si>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</si>
  <si>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</si>
  <si>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</si>
  <si>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</si>
  <si>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</si>
  <si>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</si>
  <si>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</si>
  <si>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</si>
  <si>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</si>
  <si>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</si>
  <si>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</si>
  <si>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</si>
  <si>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</si>
  <si>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</si>
  <si>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</si>
  <si>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</si>
  <si>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</si>
  <si>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</si>
  <si>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</si>
  <si>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</si>
  <si>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</si>
  <si>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</si>
  <si>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</si>
  <si>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</si>
  <si>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</si>
  <si>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</si>
  <si>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</si>
  <si>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</si>
  <si>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</si>
  <si>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</si>
  <si>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</si>
  <si>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</si>
  <si>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</si>
  <si>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</si>
  <si>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</si>
  <si>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</si>
  <si>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</si>
  <si>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</si>
  <si>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</si>
  <si>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</si>
  <si>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</si>
  <si>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</si>
  <si>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</si>
  <si>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</si>
  <si>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</si>
  <si>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</si>
  <si>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</si>
  <si>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</si>
  <si>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</si>
  <si>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</si>
  <si>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</si>
  <si>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</si>
  <si>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</si>
  <si>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</si>
  <si>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</si>
  <si>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</si>
  <si>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</si>
  <si>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</si>
  <si>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</si>
  <si>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</si>
  <si>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</si>
  <si>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</si>
  <si>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</si>
  <si>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</si>
  <si>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</si>
  <si>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</si>
  <si>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</si>
  <si>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</si>
  <si>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</si>
  <si>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</si>
  <si>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</si>
  <si>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</si>
  <si>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</si>
  <si>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</si>
  <si>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</si>
  <si>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</si>
  <si>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</si>
  <si>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</si>
  <si>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</si>
  <si>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</si>
  <si>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</si>
  <si>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</si>
  <si>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</si>
  <si>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</si>
  <si>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</si>
  <si>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</si>
  <si>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</si>
  <si>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</si>
  <si>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</si>
  <si>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</si>
  <si>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</si>
  <si>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</si>
  <si>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</si>
  <si>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</si>
  <si>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</si>
  <si>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</si>
  <si>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</si>
  <si>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</si>
  <si>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</si>
  <si>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</si>
  <si>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</si>
  <si>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</si>
  <si>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</si>
  <si>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</si>
  <si>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</si>
  <si>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</si>
  <si>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</si>
  <si>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</si>
  <si>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</si>
  <si>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</si>
  <si>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</si>
  <si>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</si>
  <si>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</si>
  <si>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</si>
  <si>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</si>
  <si>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</si>
  <si>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</si>
  <si>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</si>
  <si>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</si>
  <si>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</si>
  <si>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</si>
  <si>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</si>
  <si>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</si>
  <si>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</si>
  <si>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</si>
  <si>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</si>
  <si>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</si>
  <si>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</si>
  <si>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</si>
  <si>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</si>
  <si>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</si>
  <si>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</si>
  <si>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</si>
  <si>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</si>
  <si>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</si>
  <si>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</si>
  <si>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</si>
  <si>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</si>
  <si>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</si>
  <si>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</si>
  <si>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</si>
  <si>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</si>
  <si>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</si>
  <si>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</si>
  <si>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</si>
  <si>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</si>
  <si>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</si>
  <si>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</si>
  <si>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</si>
  <si>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</si>
  <si>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</si>
  <si>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</si>
  <si>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</si>
  <si>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</si>
  <si>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</si>
  <si>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</si>
  <si>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</si>
  <si>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</si>
  <si>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</si>
  <si>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</si>
  <si>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</si>
  <si>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</si>
  <si>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</si>
  <si>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</si>
  <si>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</si>
  <si>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</si>
  <si>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</si>
  <si>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</si>
  <si>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</si>
  <si>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</si>
  <si>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</si>
  <si>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</si>
  <si>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</si>
  <si>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</si>
  <si>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</si>
  <si>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</si>
  <si>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</si>
  <si>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</si>
  <si>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</si>
  <si>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</si>
  <si>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</si>
  <si>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</si>
  <si>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</si>
  <si>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</si>
  <si>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</si>
  <si>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</si>
  <si>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</si>
  <si>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</si>
  <si>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</si>
  <si>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</si>
  <si>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</si>
  <si>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</si>
  <si>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</si>
  <si>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</si>
  <si>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</si>
  <si>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</si>
  <si>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</si>
  <si>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</si>
  <si>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</si>
  <si>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</si>
  <si>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</si>
  <si>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</si>
  <si>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</si>
  <si>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</si>
  <si>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</si>
  <si>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</si>
  <si>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</si>
  <si>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</si>
  <si>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</si>
  <si>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</si>
  <si>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</si>
  <si>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</si>
  <si>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</si>
  <si>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</si>
  <si>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</si>
  <si>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</si>
  <si>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</si>
  <si>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</si>
  <si>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</si>
  <si>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</si>
  <si>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</si>
  <si>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</si>
  <si>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</si>
  <si>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</si>
  <si>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</si>
  <si>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</si>
  <si>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</si>
  <si>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</si>
  <si>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</si>
  <si>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</si>
  <si>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</si>
  <si>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</si>
  <si>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</si>
  <si>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</si>
  <si>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</si>
  <si>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</si>
  <si>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</si>
  <si>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</si>
  <si>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</si>
  <si>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</si>
  <si>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</si>
  <si>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</si>
  <si>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</si>
  <si>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</si>
  <si>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</si>
  <si>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</si>
  <si>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</si>
  <si>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</si>
  <si>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</si>
  <si>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</si>
  <si>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</si>
  <si>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</si>
  <si>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</si>
  <si>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</si>
  <si>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</si>
  <si>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</si>
  <si>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</si>
  <si>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</si>
  <si>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</si>
  <si>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</si>
  <si>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</si>
  <si>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</si>
  <si>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</si>
  <si>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</si>
  <si>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</si>
  <si>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</si>
  <si>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</si>
  <si>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</si>
  <si>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</si>
  <si>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</si>
  <si>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</si>
  <si>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</si>
  <si>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</si>
  <si>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</si>
  <si>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</si>
  <si>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</si>
  <si>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</si>
  <si>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</si>
  <si>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</si>
  <si>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</si>
  <si>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</si>
  <si>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</si>
  <si>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</si>
  <si>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</si>
  <si>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</si>
  <si>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</si>
  <si>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</si>
  <si>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</si>
  <si>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</si>
  <si>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</si>
  <si>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</si>
  <si>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</si>
  <si>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</si>
  <si>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</si>
  <si>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</si>
  <si>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</si>
  <si>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</si>
  <si>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</si>
  <si>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</si>
  <si>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</si>
  <si>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</si>
  <si>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</si>
  <si>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</si>
  <si>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</si>
  <si>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</si>
  <si>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</si>
  <si>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</si>
  <si>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</si>
  <si>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</si>
  <si>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</si>
  <si>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</si>
  <si>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</si>
  <si>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</si>
  <si>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</si>
  <si>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</si>
  <si>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</si>
  <si>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</si>
  <si>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</si>
  <si>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</si>
  <si>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</si>
  <si>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</si>
  <si>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</si>
  <si>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</si>
  <si>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</si>
  <si>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</si>
  <si>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</si>
  <si>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</si>
  <si>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</si>
  <si>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</si>
  <si>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</si>
  <si>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</si>
  <si>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</si>
  <si>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</si>
  <si>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</si>
  <si>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</si>
  <si>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</si>
  <si>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</si>
  <si>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</si>
  <si>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</si>
  <si>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</si>
  <si>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</si>
  <si>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</si>
  <si>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</si>
  <si>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</si>
  <si>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</si>
  <si>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</si>
  <si>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</si>
  <si>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</si>
  <si>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</si>
  <si>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</si>
  <si>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</si>
  <si>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</si>
  <si>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</si>
  <si>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</si>
  <si>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</si>
  <si>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</si>
  <si>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</si>
  <si>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</si>
  <si>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</si>
  <si>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</si>
  <si>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</si>
  <si>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</si>
  <si>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</si>
  <si>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</si>
  <si>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</si>
  <si>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</si>
  <si>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</si>
  <si>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</si>
  <si>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</si>
  <si>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</si>
  <si>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</si>
  <si>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</si>
  <si>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</si>
  <si>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</si>
  <si>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</si>
  <si>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</si>
  <si>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</si>
  <si>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</si>
  <si>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</si>
  <si>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</si>
  <si>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</si>
  <si>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</si>
  <si>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</si>
  <si>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</si>
  <si>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</si>
  <si>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</si>
  <si>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</si>
  <si>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</si>
  <si>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</si>
  <si>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</si>
  <si>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</si>
  <si>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</si>
  <si>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</si>
  <si>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</si>
  <si>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</si>
  <si>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</si>
  <si>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</si>
  <si>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</si>
  <si>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</si>
  <si>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</si>
  <si>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</si>
  <si>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</si>
  <si>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</si>
  <si>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</si>
  <si>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</si>
  <si>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</si>
  <si>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</si>
  <si>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</si>
  <si>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</si>
  <si>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</si>
  <si>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</si>
  <si>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</si>
  <si>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</si>
  <si>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</si>
  <si>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</si>
  <si>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</si>
  <si>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</si>
  <si>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</si>
  <si>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</si>
  <si>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</si>
  <si>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</si>
  <si>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</si>
  <si>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</si>
  <si>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</si>
  <si>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</si>
  <si>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</si>
  <si>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</si>
  <si>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</si>
  <si>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</si>
  <si>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</si>
  <si>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</si>
  <si>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</si>
  <si>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</si>
  <si>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</si>
  <si>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</si>
  <si>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</si>
  <si>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</si>
  <si>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</si>
  <si>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</si>
  <si>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</si>
  <si>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</si>
  <si>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</si>
  <si>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</si>
  <si>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</si>
  <si>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</si>
  <si>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</si>
  <si>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</si>
  <si>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</si>
  <si>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</si>
  <si>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</si>
  <si>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</si>
  <si>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</si>
  <si>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</si>
  <si>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</si>
  <si>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</si>
  <si>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</si>
  <si>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</si>
  <si>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</si>
  <si>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</si>
  <si>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</si>
  <si>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</si>
  <si>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</si>
  <si>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</si>
  <si>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</si>
  <si>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</si>
  <si>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</si>
  <si>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</si>
  <si>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</si>
  <si>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</si>
  <si>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</si>
  <si>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</si>
  <si>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</si>
  <si>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</si>
  <si>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</si>
  <si>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</si>
  <si>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</si>
  <si>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</si>
  <si>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</si>
  <si>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</si>
  <si>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</si>
  <si>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</si>
  <si>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</si>
  <si>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</si>
  <si>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</si>
  <si>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</si>
  <si>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</si>
  <si>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</si>
  <si>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</si>
  <si>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</si>
  <si>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</si>
  <si>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</si>
  <si>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</si>
  <si>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</si>
  <si>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</si>
  <si>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</si>
  <si>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</si>
  <si>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</si>
  <si>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</si>
  <si>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</si>
  <si>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</si>
  <si>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</si>
  <si>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</si>
  <si>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</si>
  <si>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</si>
  <si>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</si>
  <si>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</si>
  <si>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</si>
  <si>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</si>
  <si>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</si>
  <si>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</si>
  <si>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</si>
  <si>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</si>
  <si>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</si>
  <si>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</si>
  <si>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</si>
  <si>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</si>
  <si>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</si>
  <si>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</si>
  <si>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</si>
  <si>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</si>
  <si>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</si>
  <si>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</si>
  <si>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</si>
  <si>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</si>
  <si>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</si>
  <si>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</si>
  <si>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</si>
  <si>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</si>
  <si>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</si>
  <si>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</si>
  <si>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</si>
  <si>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</si>
  <si>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</si>
  <si>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</si>
  <si>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</si>
  <si>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</si>
  <si>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</si>
  <si>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</si>
  <si>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</si>
  <si>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</si>
  <si>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</si>
  <si>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</si>
  <si>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</si>
  <si>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</si>
  <si>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</si>
  <si>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</si>
  <si>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</si>
  <si>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</si>
  <si>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</si>
  <si>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</si>
  <si>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</si>
  <si>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</si>
  <si>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</si>
  <si>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</si>
  <si>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</si>
  <si>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</si>
  <si>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</si>
  <si>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</si>
  <si>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</si>
  <si>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</si>
  <si>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</si>
  <si>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</si>
  <si>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</si>
  <si>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</si>
  <si>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</si>
  <si>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</si>
  <si>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</si>
  <si>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</si>
  <si>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</si>
  <si>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</si>
  <si>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</si>
  <si>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</si>
  <si>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</si>
  <si>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</si>
  <si>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</si>
  <si>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</si>
  <si>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</si>
  <si>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</si>
  <si>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</si>
  <si>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</si>
  <si>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</si>
  <si>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</si>
  <si>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</si>
  <si>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</si>
  <si>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</si>
  <si>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</si>
  <si>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</si>
  <si>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</si>
  <si>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</si>
  <si>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</si>
  <si>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</si>
  <si>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</si>
  <si>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</si>
  <si>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</si>
  <si>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</si>
  <si>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</si>
  <si>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</si>
  <si>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</si>
  <si>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</si>
  <si>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</si>
  <si>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</si>
  <si>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</si>
  <si>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</si>
  <si>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</si>
  <si>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</si>
  <si>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</si>
  <si>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</si>
  <si>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</si>
  <si>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</si>
  <si>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</si>
  <si>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</si>
  <si>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</si>
  <si>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</si>
  <si>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</si>
  <si>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</si>
  <si>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</si>
  <si>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</si>
  <si>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</si>
  <si>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</si>
  <si>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</si>
  <si>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</si>
  <si>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</si>
  <si>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</si>
  <si>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</si>
  <si>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</si>
  <si>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</si>
  <si>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</si>
  <si>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</si>
  <si>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</si>
  <si>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</si>
  <si>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</si>
  <si>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</si>
  <si>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</si>
  <si>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</si>
  <si>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</si>
  <si>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</si>
  <si>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</si>
  <si>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</si>
  <si>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</si>
  <si>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</si>
  <si>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</si>
  <si>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</si>
  <si>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</si>
  <si>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</si>
  <si>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</si>
  <si>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</si>
  <si>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</si>
  <si>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</si>
  <si>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</si>
  <si>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</si>
  <si>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</si>
  <si>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</si>
  <si>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</si>
  <si>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</si>
  <si>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</si>
  <si>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</si>
  <si>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</si>
  <si>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</si>
  <si>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</si>
  <si>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</si>
  <si>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</si>
  <si>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</si>
  <si>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</si>
  <si>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</si>
  <si>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</si>
  <si>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</si>
  <si>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</si>
  <si>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</si>
  <si>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</si>
  <si>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</si>
  <si>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</si>
  <si>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</si>
  <si>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</si>
  <si>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</si>
  <si>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</si>
  <si>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</si>
  <si>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</si>
  <si>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</si>
  <si>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</si>
  <si>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</si>
  <si>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</si>
  <si>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</si>
  <si>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</si>
  <si>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</si>
  <si>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</si>
  <si>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</si>
  <si>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</si>
  <si>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</si>
  <si>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</si>
  <si>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</si>
  <si>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</si>
  <si>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</si>
  <si>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</si>
  <si>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</si>
  <si>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</si>
  <si>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</si>
  <si>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</si>
  <si>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</si>
  <si>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</si>
  <si>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</si>
  <si>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</si>
  <si>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</si>
  <si>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</si>
  <si>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</si>
  <si>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</si>
  <si>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</si>
  <si>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</si>
  <si>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</si>
  <si>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</si>
  <si>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</si>
  <si>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</si>
  <si>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</si>
  <si>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</si>
  <si>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</si>
  <si>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</si>
  <si>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</si>
  <si>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</si>
  <si>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</si>
  <si>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</si>
  <si>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</si>
  <si>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</si>
  <si>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</si>
  <si>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</si>
  <si>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</si>
  <si>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</si>
  <si>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</si>
  <si>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</si>
  <si>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</si>
  <si>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</si>
  <si>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</si>
  <si>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</si>
  <si>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</si>
  <si>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</si>
  <si>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</si>
  <si>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</si>
  <si>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</si>
  <si>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</si>
  <si>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</si>
  <si>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</si>
  <si>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</si>
  <si>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</si>
  <si>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</si>
  <si>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</si>
  <si>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</si>
  <si>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</si>
  <si>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</si>
  <si>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</si>
  <si>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</si>
  <si>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</si>
  <si>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</si>
  <si>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</si>
  <si>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</si>
  <si>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</si>
  <si>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</si>
  <si>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</si>
  <si>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</si>
  <si>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</si>
  <si>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</si>
  <si>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</si>
  <si>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</si>
  <si>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</si>
  <si>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</si>
  <si>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</si>
  <si>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</si>
  <si>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</si>
  <si>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</si>
  <si>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</si>
  <si>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</si>
  <si>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</si>
  <si>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</si>
  <si>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</si>
  <si>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</si>
  <si>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</si>
  <si>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</si>
  <si>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</si>
  <si>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</si>
  <si>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</si>
  <si>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</si>
  <si>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</si>
  <si>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</si>
  <si>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</si>
  <si>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</si>
  <si>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</si>
  <si>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</si>
  <si>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</si>
  <si>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</si>
  <si>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</si>
  <si>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</si>
  <si>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</si>
  <si>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</si>
  <si>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</si>
  <si>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</si>
  <si>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</si>
  <si>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</si>
  <si>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</si>
  <si>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</si>
  <si>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</si>
  <si>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</si>
  <si>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</si>
  <si>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</si>
  <si>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</si>
  <si>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</si>
  <si>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</si>
  <si>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</si>
  <si>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</si>
  <si>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</si>
  <si>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</si>
  <si>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</si>
  <si>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</si>
  <si>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</si>
  <si>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</si>
  <si>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</si>
  <si>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</si>
  <si>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</si>
  <si>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</si>
  <si>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</si>
  <si>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</si>
  <si>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</si>
  <si>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</si>
  <si>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</si>
  <si>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</si>
  <si>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</si>
  <si>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</si>
  <si>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</si>
  <si>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</si>
  <si>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</si>
  <si>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</si>
  <si>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</si>
  <si>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</si>
  <si>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</si>
  <si>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</si>
  <si>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</si>
  <si>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</si>
  <si>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</si>
  <si>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</si>
  <si>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</si>
  <si>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</si>
  <si>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</si>
  <si>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</si>
  <si>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</si>
  <si>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</si>
  <si>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</si>
  <si>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</si>
  <si>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</si>
  <si>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</si>
  <si>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</si>
  <si>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</si>
  <si>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</si>
  <si>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</si>
  <si>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</si>
  <si>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</si>
  <si>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</si>
  <si>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</si>
  <si>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</si>
  <si>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</si>
  <si>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</si>
  <si>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</si>
  <si>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</si>
  <si>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</si>
  <si>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</si>
  <si>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</si>
  <si>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</si>
  <si>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</si>
  <si>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</si>
  <si>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</si>
  <si>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</si>
  <si>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</si>
  <si>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</si>
  <si>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</si>
  <si>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</si>
  <si>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</si>
  <si>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</si>
  <si>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</si>
  <si>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</si>
  <si>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</si>
  <si>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</si>
  <si>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</si>
  <si>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</si>
  <si>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</si>
  <si>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</si>
  <si>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</si>
  <si>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</si>
  <si>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</si>
  <si>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</si>
  <si>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</si>
  <si>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</si>
  <si>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</si>
  <si>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</si>
  <si>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</si>
  <si>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</si>
  <si>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</si>
  <si>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</si>
  <si>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</si>
  <si>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</si>
  <si>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</si>
  <si>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</si>
  <si>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</si>
  <si>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</si>
  <si>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</si>
  <si>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</si>
  <si>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</si>
  <si>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</si>
  <si>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</si>
  <si>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</si>
  <si>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</si>
  <si>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</si>
  <si>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</si>
  <si>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</si>
  <si>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</si>
  <si>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</si>
  <si>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</si>
  <si>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</si>
  <si>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</si>
  <si>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</si>
  <si>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</si>
  <si>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</si>
  <si>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</si>
  <si>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</si>
  <si>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</si>
  <si>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</si>
  <si>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</si>
  <si>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</si>
  <si>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</si>
  <si>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</si>
  <si>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</si>
  <si>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</si>
  <si>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</si>
  <si>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</si>
  <si>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</si>
  <si>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</si>
  <si>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</si>
  <si>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</si>
  <si>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</si>
  <si>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</si>
  <si>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</si>
  <si>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</si>
  <si>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</si>
  <si>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</si>
  <si>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</si>
  <si>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</si>
  <si>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</si>
  <si>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</si>
  <si>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</si>
  <si>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</si>
  <si>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</si>
  <si>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</si>
  <si>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</si>
  <si>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</si>
  <si>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</si>
  <si>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</si>
  <si>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</si>
  <si>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</si>
  <si>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</si>
  <si>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</si>
  <si>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</si>
  <si>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</si>
  <si>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</si>
  <si>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</si>
  <si>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</si>
  <si>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</si>
  <si>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</si>
  <si>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</si>
  <si>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</si>
  <si>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</si>
  <si>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</si>
  <si>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</si>
  <si>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</si>
  <si>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</si>
  <si>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</si>
  <si>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</si>
  <si>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</si>
  <si>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</si>
  <si>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</si>
  <si>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</si>
  <si>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</si>
  <si>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</si>
  <si>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</si>
  <si>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</si>
  <si>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</si>
  <si>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</si>
  <si>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</si>
  <si>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</si>
  <si>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</si>
  <si>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</si>
  <si>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</si>
  <si>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</si>
  <si>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</si>
  <si>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</si>
  <si>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</si>
  <si>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</si>
  <si>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</si>
  <si>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</si>
  <si>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</si>
  <si>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</si>
  <si>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</si>
  <si>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</si>
  <si>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</si>
  <si>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</si>
  <si>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</si>
  <si>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</si>
  <si>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</si>
  <si>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</si>
  <si>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</si>
  <si>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</si>
  <si>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</si>
  <si>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</si>
  <si>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</si>
  <si>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</si>
  <si>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</si>
  <si>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</si>
  <si>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</si>
  <si>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</si>
  <si>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</si>
  <si>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</si>
  <si>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</si>
  <si>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</si>
  <si>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</si>
  <si>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</si>
  <si>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</si>
  <si>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</si>
  <si>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</si>
  <si>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</si>
  <si>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</si>
  <si>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</si>
  <si>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</si>
  <si>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</si>
  <si>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</si>
  <si>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</si>
  <si>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</si>
  <si>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</si>
  <si>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</si>
  <si>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</si>
  <si>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</si>
  <si>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</si>
  <si>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</si>
  <si>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</si>
  <si>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</si>
  <si>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</si>
  <si>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</si>
  <si>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</si>
  <si>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</si>
  <si>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</si>
  <si>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</si>
  <si>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</si>
  <si>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</si>
  <si>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</si>
  <si>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</si>
  <si>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</si>
  <si>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</si>
  <si>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</si>
  <si>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</si>
  <si>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</si>
  <si>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</si>
  <si>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</si>
  <si>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</si>
  <si>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</si>
  <si>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</si>
  <si>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</si>
  <si>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</si>
  <si>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</si>
  <si>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</si>
  <si>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</si>
  <si>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</si>
  <si>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</si>
  <si>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</si>
  <si>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</si>
  <si>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</si>
  <si>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</si>
  <si>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</si>
  <si>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</si>
  <si>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</si>
  <si>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</si>
  <si>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</si>
  <si>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</si>
  <si>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</si>
  <si>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</si>
  <si>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</si>
  <si>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</si>
  <si>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</si>
  <si>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</si>
  <si>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</si>
  <si>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</si>
  <si>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</si>
  <si>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</si>
  <si>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</si>
  <si>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</si>
  <si>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</si>
  <si>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</si>
  <si>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</si>
  <si>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</si>
  <si>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</si>
  <si>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</si>
  <si>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</si>
  <si>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</si>
  <si>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</si>
  <si>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</si>
  <si>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</si>
  <si>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</si>
  <si>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</si>
  <si>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</si>
  <si>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</si>
  <si>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</si>
  <si>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</si>
  <si>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</si>
  <si>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</si>
  <si>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</si>
  <si>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</si>
  <si>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</si>
  <si>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</si>
  <si>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</si>
  <si>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</si>
  <si>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</si>
  <si>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</si>
  <si>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</si>
  <si>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</si>
  <si>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</si>
  <si>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</si>
  <si>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</si>
  <si>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</si>
  <si>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</si>
  <si>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</si>
  <si>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</si>
  <si>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</si>
  <si>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</si>
  <si>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</si>
  <si>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</si>
  <si>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</si>
  <si>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</si>
  <si>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</si>
  <si>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</si>
  <si>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</si>
  <si>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</si>
  <si>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</si>
  <si>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</si>
  <si>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</si>
  <si>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</si>
  <si>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</si>
  <si>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</si>
  <si>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</si>
  <si>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</si>
  <si>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</si>
  <si>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</si>
  <si>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</si>
  <si>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</si>
  <si>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</si>
  <si>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</si>
  <si>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</si>
  <si>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</si>
  <si>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</si>
  <si>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</si>
  <si>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</si>
  <si>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</si>
  <si>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</si>
  <si>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</si>
  <si>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</si>
  <si>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</si>
  <si>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</si>
  <si>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</si>
  <si>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</si>
  <si>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</si>
  <si>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</si>
  <si>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</si>
  <si>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</si>
  <si>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</si>
  <si>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</si>
  <si>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</si>
  <si>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</si>
  <si>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</si>
  <si>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</si>
  <si>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</si>
  <si>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</si>
  <si>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</si>
  <si>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</si>
  <si>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</si>
  <si>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</si>
  <si>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</si>
  <si>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</si>
  <si>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</si>
  <si>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</si>
  <si>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</si>
  <si>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</si>
  <si>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</si>
  <si>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</si>
  <si>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</si>
  <si>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</si>
  <si>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</si>
  <si>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</si>
  <si>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</si>
  <si>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</si>
  <si>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</si>
  <si>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</si>
  <si>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</si>
  <si>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</si>
  <si>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</si>
  <si>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</si>
  <si>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</si>
  <si>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</si>
  <si>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</si>
  <si>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</si>
  <si>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</si>
  <si>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</si>
  <si>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</si>
  <si>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</si>
  <si>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</si>
  <si>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</si>
  <si>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</si>
  <si>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</si>
  <si>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</si>
  <si>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</si>
  <si>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</si>
  <si>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</si>
  <si>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</si>
  <si>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</si>
  <si>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</si>
  <si>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</si>
  <si>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</si>
  <si>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</si>
  <si>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</si>
  <si>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</si>
  <si>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</si>
  <si>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</si>
  <si>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</si>
  <si>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</si>
  <si>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</si>
  <si>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</si>
  <si>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</si>
  <si>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</si>
  <si>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</si>
  <si>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</si>
  <si>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</si>
  <si>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</si>
  <si>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</si>
  <si>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</si>
  <si>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</si>
  <si>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</si>
  <si>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</si>
  <si>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</si>
  <si>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</si>
  <si>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</si>
  <si>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</si>
  <si>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</si>
  <si>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</si>
  <si>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</si>
  <si>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</si>
  <si>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</si>
  <si>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</si>
  <si>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</si>
  <si>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</si>
  <si>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</si>
  <si>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</si>
  <si>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</si>
  <si>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</si>
  <si>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</si>
  <si>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</si>
  <si>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</si>
  <si>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</si>
  <si>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</si>
  <si>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</si>
  <si>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</si>
  <si>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</si>
  <si>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</si>
  <si>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</si>
  <si>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</si>
  <si>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</si>
  <si>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</si>
  <si>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</si>
  <si>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</si>
  <si>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</si>
  <si>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</si>
  <si>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</si>
  <si>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</si>
  <si>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</si>
  <si>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</si>
  <si>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</si>
  <si>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</si>
  <si>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</si>
  <si>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</si>
  <si>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</si>
  <si>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</si>
  <si>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</si>
  <si>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</si>
  <si>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</si>
  <si>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</si>
  <si>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</si>
  <si>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</si>
  <si>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</si>
  <si>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</si>
  <si>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</si>
  <si>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</si>
  <si>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</si>
  <si>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</si>
  <si>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</si>
  <si>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</si>
  <si>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</si>
  <si>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</si>
  <si>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</si>
  <si>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</si>
  <si>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</si>
  <si>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</si>
  <si>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</si>
  <si>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</si>
  <si>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</si>
  <si>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</si>
  <si>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</si>
  <si>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</si>
  <si>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</si>
  <si>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</si>
  <si>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</si>
  <si>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</si>
  <si>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</si>
  <si>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</si>
  <si>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</si>
  <si>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</si>
  <si>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</si>
  <si>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</si>
  <si>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</si>
  <si>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</si>
  <si>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</si>
  <si>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</si>
  <si>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</si>
  <si>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</si>
  <si>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</si>
  <si>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</si>
  <si>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</si>
  <si>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</si>
  <si>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</si>
  <si>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</si>
  <si>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</si>
  <si>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</si>
  <si>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</si>
  <si>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</si>
  <si>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</si>
  <si>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</si>
  <si>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</si>
  <si>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</si>
  <si>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</si>
  <si>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</si>
  <si>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</si>
  <si>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</si>
  <si>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</si>
  <si>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</si>
  <si>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</si>
  <si>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</si>
  <si>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</si>
  <si>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</si>
  <si>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</si>
  <si>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</si>
  <si>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</si>
  <si>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</si>
  <si>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</si>
  <si>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</si>
  <si>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</si>
  <si>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</si>
  <si>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</si>
  <si>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</si>
  <si>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</si>
  <si>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</si>
  <si>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</si>
  <si>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</si>
  <si>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</si>
  <si>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</si>
  <si>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</si>
  <si>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</si>
  <si>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</si>
  <si>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</si>
  <si>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</si>
  <si>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</si>
  <si>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</si>
  <si>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</si>
  <si>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</si>
  <si>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</si>
  <si>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</si>
  <si>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</si>
  <si>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</si>
  <si>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</si>
  <si>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</si>
  <si>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</si>
  <si>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</si>
  <si>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</si>
  <si>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</si>
  <si>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</si>
  <si>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</si>
  <si>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</si>
  <si>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</si>
  <si>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</si>
  <si>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</si>
  <si>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</si>
  <si>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</si>
  <si>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</si>
  <si>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</si>
  <si>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</si>
  <si>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</si>
  <si>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</si>
  <si>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</si>
  <si>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</si>
  <si>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</si>
  <si>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</si>
  <si>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</si>
  <si>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</si>
  <si>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</si>
  <si>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</si>
  <si>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</si>
  <si>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</si>
  <si>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</si>
  <si>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</si>
  <si>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</si>
  <si>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</si>
  <si>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</si>
  <si>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</si>
  <si>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</si>
  <si>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</si>
  <si>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</si>
  <si>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</si>
  <si>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</si>
  <si>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</si>
  <si>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</si>
  <si>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</si>
  <si>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</si>
  <si>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</si>
  <si>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</si>
  <si>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</si>
  <si>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</si>
  <si>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</si>
  <si>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</si>
  <si>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</si>
  <si>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</si>
  <si>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</si>
  <si>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</si>
  <si>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</si>
  <si>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</si>
  <si>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</si>
  <si>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</si>
  <si>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</si>
  <si>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</si>
  <si>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</si>
  <si>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</si>
  <si>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</si>
  <si>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</si>
  <si>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</si>
  <si>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</si>
  <si>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</si>
  <si>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</si>
  <si>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</si>
  <si>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</si>
  <si>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</si>
  <si>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</si>
  <si>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</si>
  <si>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</si>
  <si>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</si>
  <si>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</si>
  <si>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</si>
  <si>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</si>
  <si>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</si>
  <si>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</si>
  <si>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</si>
  <si>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</si>
  <si>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</si>
  <si>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</si>
  <si>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</si>
  <si>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</si>
  <si>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</si>
  <si>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</si>
  <si>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</si>
  <si>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</si>
  <si>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</si>
  <si>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</si>
  <si>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</si>
  <si>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</si>
  <si>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</si>
  <si>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</si>
  <si>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</si>
  <si>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</si>
  <si>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</si>
  <si>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</si>
  <si>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</si>
  <si>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</si>
  <si>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</si>
  <si>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</si>
  <si>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</si>
  <si>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</si>
  <si>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</si>
  <si>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</si>
  <si>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</si>
  <si>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</si>
  <si>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</si>
  <si>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</si>
  <si>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</si>
  <si>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</si>
  <si>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</si>
  <si>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</si>
  <si>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</si>
  <si>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</si>
  <si>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</si>
  <si>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</si>
  <si>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</si>
  <si>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</si>
  <si>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</si>
  <si>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</si>
  <si>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</si>
  <si>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</si>
  <si>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</si>
  <si>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</si>
  <si>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</si>
  <si>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</si>
  <si>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</si>
  <si>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</si>
  <si>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</si>
  <si>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</si>
  <si>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</si>
  <si>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</si>
  <si>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</si>
  <si>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</si>
  <si>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</si>
  <si>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</si>
  <si>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</si>
  <si>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</si>
  <si>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</si>
  <si>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</si>
  <si>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</si>
  <si>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</si>
  <si>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</si>
  <si>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</si>
  <si>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</si>
  <si>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</si>
  <si>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</si>
  <si>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</si>
  <si>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</si>
  <si>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</si>
  <si>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</si>
  <si>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</si>
  <si>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</si>
  <si>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</si>
  <si>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</si>
  <si>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</si>
  <si>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</si>
  <si>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</si>
  <si>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</si>
  <si>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</si>
  <si>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</si>
  <si>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</si>
  <si>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</si>
  <si>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</si>
  <si>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</si>
  <si>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</si>
  <si>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</si>
  <si>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</si>
  <si>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</si>
  <si>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</si>
  <si>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</si>
  <si>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</si>
  <si>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</si>
  <si>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</si>
  <si>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</si>
  <si>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</si>
  <si>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</si>
  <si>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</si>
  <si>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</si>
  <si>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</si>
  <si>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</si>
  <si>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</si>
  <si>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</si>
  <si>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</si>
  <si>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</si>
  <si>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</si>
  <si>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</si>
  <si>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</si>
  <si>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</si>
  <si>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</si>
  <si>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</si>
  <si>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</si>
  <si>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</si>
  <si>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</si>
  <si>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</si>
  <si>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</si>
  <si>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</si>
  <si>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</si>
  <si>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</si>
  <si>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</si>
  <si>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</si>
  <si>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</si>
  <si>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</si>
  <si>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</si>
  <si>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</si>
  <si>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</si>
  <si>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</si>
  <si>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</si>
  <si>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</si>
  <si>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</si>
  <si>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</si>
  <si>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</si>
  <si>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</si>
  <si>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</si>
  <si>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</si>
  <si>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</si>
  <si>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</si>
  <si>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</si>
  <si>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</si>
  <si>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</si>
  <si>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</si>
  <si>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</si>
  <si>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</si>
  <si>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</si>
  <si>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</si>
  <si>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</si>
  <si>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</si>
  <si>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</si>
  <si>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</si>
  <si>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</si>
  <si>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</si>
  <si>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</si>
  <si>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</si>
  <si>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</si>
  <si>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</si>
  <si>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</si>
  <si>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</si>
  <si>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</si>
  <si>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</si>
  <si>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</si>
  <si>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</si>
  <si>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</si>
  <si>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</si>
  <si>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</si>
  <si>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</si>
  <si>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</si>
  <si>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</si>
  <si>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</si>
  <si>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</si>
  <si>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</si>
  <si>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</si>
  <si>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</si>
  <si>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</si>
  <si>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</si>
  <si>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</si>
  <si>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</si>
  <si>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</si>
  <si>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</si>
  <si>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</si>
  <si>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</si>
  <si>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</si>
  <si>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</si>
  <si>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</si>
  <si>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</si>
  <si>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</si>
  <si>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</si>
  <si>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</si>
  <si>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</si>
  <si>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</si>
  <si>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</si>
  <si>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</si>
  <si>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</si>
  <si>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</si>
  <si>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</si>
  <si>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</si>
  <si>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</si>
  <si>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</si>
  <si>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</si>
  <si>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</si>
  <si>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</si>
  <si>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</si>
  <si>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</si>
  <si>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</si>
  <si>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</si>
  <si>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</si>
  <si>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</si>
  <si>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</si>
  <si>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</si>
  <si>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</si>
  <si>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</si>
  <si>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</si>
  <si>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</si>
  <si>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</si>
  <si>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</si>
  <si>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</si>
  <si>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</si>
  <si>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</si>
  <si>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</si>
  <si>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</si>
  <si>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</si>
  <si>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</si>
  <si>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</si>
  <si>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</si>
  <si>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</si>
  <si>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</si>
  <si>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</si>
  <si>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</si>
  <si>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</si>
  <si>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</si>
  <si>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</si>
  <si>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</si>
  <si>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</si>
  <si>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</si>
  <si>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</si>
  <si>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</si>
  <si>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</si>
  <si>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</si>
  <si>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</si>
  <si>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</si>
  <si>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</si>
  <si>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</si>
  <si>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</si>
  <si>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</si>
  <si>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</si>
  <si>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</si>
  <si>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</si>
  <si>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</si>
  <si>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</si>
  <si>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</si>
  <si>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</si>
  <si>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</si>
  <si>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</si>
  <si>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</si>
  <si>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</si>
  <si>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</si>
  <si>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</si>
  <si>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</si>
  <si>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</si>
  <si>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</si>
  <si>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</si>
  <si>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</si>
  <si>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</si>
  <si>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</si>
  <si>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</si>
  <si>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</si>
  <si>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</si>
  <si>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</si>
  <si>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</si>
  <si>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</si>
  <si>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</si>
  <si>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</si>
  <si>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</si>
  <si>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</si>
  <si>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</si>
  <si>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</si>
  <si>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</si>
  <si>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</si>
  <si>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</si>
  <si>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</si>
  <si>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</si>
  <si>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</si>
  <si>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</si>
  <si>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</si>
  <si>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</si>
  <si>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</si>
  <si>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</si>
  <si>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</si>
  <si>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</si>
  <si>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</si>
  <si>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</si>
  <si>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</si>
  <si>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</si>
  <si>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</si>
  <si>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</si>
  <si>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</si>
  <si>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</si>
  <si>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</si>
  <si>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</si>
  <si>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</si>
  <si>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</si>
  <si>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</si>
  <si>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</si>
  <si>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</si>
  <si>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</si>
  <si>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</si>
  <si>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</si>
  <si>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</si>
  <si>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</si>
  <si>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</si>
  <si>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</si>
  <si>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</si>
  <si>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</si>
  <si>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</si>
  <si>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</si>
  <si>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</si>
  <si>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</si>
  <si>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</si>
  <si>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</si>
  <si>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</si>
  <si>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</si>
  <si>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</si>
  <si>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</si>
  <si>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</si>
  <si>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</si>
  <si>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</si>
  <si>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</si>
  <si>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</si>
  <si>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</si>
  <si>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</si>
  <si>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</si>
  <si>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</si>
  <si>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</si>
  <si>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</si>
  <si>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</si>
  <si>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</si>
  <si>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</si>
  <si>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</si>
  <si>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</si>
  <si>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</si>
  <si>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</si>
  <si>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</si>
  <si>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</si>
  <si>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</si>
  <si>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</si>
  <si>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</si>
  <si>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</si>
  <si>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</si>
  <si>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</si>
  <si>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</si>
  <si>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</si>
  <si>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</si>
  <si>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</si>
  <si>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</si>
  <si>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</si>
  <si>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</si>
  <si>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</si>
  <si>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</si>
  <si>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</si>
  <si>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</si>
  <si>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</si>
  <si>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</si>
  <si>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</si>
  <si>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</si>
  <si>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</si>
  <si>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</si>
  <si>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</si>
  <si>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</si>
  <si>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</si>
  <si>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</si>
  <si>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</si>
  <si>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</si>
  <si>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</si>
  <si>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</si>
  <si>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</si>
  <si>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</si>
  <si>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</si>
  <si>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</si>
  <si>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</si>
  <si>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</si>
  <si>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</si>
  <si>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</si>
  <si>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</si>
  <si>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</si>
  <si>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</si>
  <si>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</si>
  <si>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</si>
  <si>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</si>
  <si>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</si>
  <si>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</si>
  <si>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</si>
  <si>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</si>
  <si>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</si>
  <si>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</si>
  <si>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</si>
  <si>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</si>
  <si>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</si>
  <si>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</si>
  <si>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</si>
  <si>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</si>
  <si>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</si>
  <si>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</si>
  <si>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</si>
  <si>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</si>
  <si>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</si>
  <si>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</si>
  <si>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</si>
  <si>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</si>
  <si>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</si>
  <si>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</si>
  <si>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</si>
  <si>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</si>
  <si>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</si>
  <si>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</si>
  <si>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</si>
  <si>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</si>
  <si>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</si>
  <si>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</si>
  <si>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</si>
  <si>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</si>
  <si>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</si>
  <si>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</si>
  <si>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</si>
  <si>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</si>
  <si>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</si>
  <si>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</si>
  <si>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</si>
  <si>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</si>
  <si>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</si>
  <si>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</si>
  <si>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</si>
  <si>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</si>
  <si>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</si>
  <si>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</si>
  <si>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</si>
  <si>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</si>
  <si>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</si>
  <si>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</si>
  <si>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</si>
  <si>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</si>
  <si>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</si>
  <si>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</si>
  <si>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</si>
  <si>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</si>
  <si>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</si>
  <si>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</si>
  <si>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</si>
  <si>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</si>
  <si>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</si>
  <si>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</si>
  <si>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</si>
  <si>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</si>
  <si>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</si>
  <si>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</si>
  <si>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</si>
  <si>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</si>
  <si>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</si>
  <si>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</si>
  <si>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</si>
  <si>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</si>
  <si>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</si>
  <si>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</si>
  <si>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</si>
  <si>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</si>
  <si>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</si>
  <si>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</si>
  <si>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</si>
  <si>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</si>
  <si>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</si>
  <si>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</si>
  <si>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</si>
  <si>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</si>
  <si>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</si>
  <si>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</si>
  <si>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</si>
  <si>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</si>
  <si>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</si>
  <si>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</si>
  <si>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</si>
  <si>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</si>
  <si>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</si>
  <si>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</si>
  <si>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</si>
  <si>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</si>
  <si>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</si>
  <si>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</si>
  <si>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</si>
  <si>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</si>
  <si>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</si>
  <si>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</si>
  <si>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</si>
  <si>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</si>
  <si>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</si>
  <si>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</si>
  <si>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</si>
  <si>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</si>
  <si>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</si>
  <si>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</si>
  <si>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</si>
  <si>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</si>
  <si>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</si>
  <si>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</si>
  <si>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</si>
  <si>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</si>
  <si>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</si>
  <si>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</si>
  <si>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</si>
  <si>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</si>
  <si>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</si>
  <si>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</si>
  <si>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</si>
  <si>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</si>
  <si>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</si>
  <si>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</si>
  <si>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</si>
  <si>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</si>
  <si>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</si>
  <si>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</si>
  <si>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</si>
  <si>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</si>
  <si>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</si>
  <si>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</si>
  <si>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</si>
  <si>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</si>
  <si>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</si>
  <si>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</si>
  <si>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</si>
  <si>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</si>
  <si>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</si>
  <si>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</si>
  <si>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</si>
  <si>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</si>
  <si>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</si>
  <si>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</si>
  <si>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</si>
  <si>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</si>
  <si>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</si>
  <si>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</si>
  <si>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</si>
  <si>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</si>
  <si>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</si>
  <si>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</si>
  <si>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</si>
  <si>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</si>
  <si>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</si>
  <si>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</si>
  <si>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</si>
  <si>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</si>
  <si>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</si>
  <si>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</si>
  <si>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</si>
  <si>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</si>
  <si>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</si>
  <si>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</si>
  <si>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</si>
  <si>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</si>
  <si>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</si>
  <si>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</si>
  <si>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</si>
  <si>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</si>
  <si>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</si>
  <si>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</si>
  <si>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</si>
  <si>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</si>
  <si>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</si>
  <si>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</si>
  <si>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</si>
  <si>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</si>
  <si>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</si>
  <si>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</si>
  <si>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</si>
  <si>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</si>
  <si>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</si>
  <si>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</si>
  <si>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</si>
  <si>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</si>
  <si>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</si>
  <si>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</si>
  <si>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</si>
  <si>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</si>
  <si>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</si>
  <si>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</si>
  <si>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</si>
  <si>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</si>
  <si>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</si>
  <si>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</si>
  <si>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</si>
  <si>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</si>
  <si>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</si>
  <si>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</si>
  <si>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</si>
  <si>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</si>
  <si>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</si>
  <si>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</si>
  <si>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</si>
  <si>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</si>
  <si>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</si>
  <si>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</si>
  <si>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</si>
  <si>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</si>
  <si>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</si>
  <si>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</si>
  <si>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</si>
  <si>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</si>
  <si>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</si>
  <si>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</si>
  <si>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</si>
  <si>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</si>
  <si>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</si>
  <si>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</si>
  <si>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</si>
  <si>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</si>
  <si>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</si>
  <si>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</si>
  <si>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</si>
  <si>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</si>
  <si>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</si>
  <si>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</si>
  <si>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</si>
  <si>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</si>
  <si>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</si>
  <si>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</si>
  <si>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</si>
  <si>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</si>
  <si>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</si>
  <si>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</si>
  <si>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</si>
  <si>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</si>
  <si>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</si>
  <si>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</si>
  <si>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</si>
  <si>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</si>
  <si>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</si>
  <si>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</si>
  <si>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</si>
  <si>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</si>
  <si>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</si>
  <si>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</si>
  <si>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</si>
  <si>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</si>
  <si>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</si>
  <si>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</si>
  <si>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</si>
  <si>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</si>
  <si>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</si>
  <si>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</si>
  <si>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</si>
  <si>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</si>
  <si>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</si>
  <si>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</si>
  <si>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</si>
  <si>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</si>
  <si>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</si>
  <si>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</si>
  <si>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</si>
  <si>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</si>
  <si>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</si>
  <si>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</si>
  <si>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</si>
  <si>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</si>
  <si>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</si>
  <si>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</si>
  <si>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</si>
  <si>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</si>
  <si>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</si>
  <si>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</si>
  <si>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</si>
  <si>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</si>
  <si>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</si>
  <si>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</si>
  <si>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</si>
  <si>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</si>
  <si>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</si>
  <si>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</si>
  <si>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</si>
  <si>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</si>
  <si>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</si>
  <si>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</si>
  <si>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</si>
  <si>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</si>
  <si>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</si>
  <si>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</si>
  <si>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</si>
  <si>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</si>
  <si>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</si>
  <si>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</si>
  <si>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</si>
  <si>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</si>
  <si>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</si>
  <si>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</si>
  <si>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</si>
  <si>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</si>
  <si>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</si>
  <si>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</si>
  <si>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</si>
  <si>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</si>
  <si>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</si>
  <si>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</si>
  <si>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</si>
  <si>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</si>
  <si>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</si>
  <si>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</si>
  <si>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</si>
  <si>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</si>
  <si>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</si>
  <si>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</si>
  <si>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</si>
  <si>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</si>
  <si>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</si>
  <si>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</si>
  <si>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</si>
  <si>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</si>
  <si>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</si>
  <si>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</si>
  <si>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</si>
  <si>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</si>
  <si>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</si>
  <si>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</si>
  <si>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</si>
  <si>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</si>
  <si>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</si>
  <si>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</si>
  <si>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</si>
  <si>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</si>
  <si>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</si>
  <si>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</si>
  <si>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</si>
  <si>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</si>
  <si>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</si>
  <si>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</si>
  <si>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</si>
  <si>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</si>
  <si>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</si>
  <si>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</si>
  <si>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</si>
  <si>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</si>
  <si>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</si>
  <si>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</si>
  <si>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</si>
  <si>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</si>
  <si>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</si>
  <si>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</si>
  <si>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</si>
  <si>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</si>
  <si>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</si>
  <si>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</si>
  <si>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</si>
  <si>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</si>
  <si>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</si>
  <si>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</si>
  <si>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</si>
  <si>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</si>
  <si>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</si>
  <si>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</si>
  <si>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</si>
  <si>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</si>
  <si>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</si>
  <si>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</si>
  <si>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</si>
  <si>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</si>
  <si>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</si>
  <si>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</si>
  <si>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</si>
  <si>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</si>
  <si>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</si>
  <si>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</si>
  <si>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</si>
  <si>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</si>
  <si>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</si>
  <si>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</si>
  <si>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</si>
  <si>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</si>
  <si>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</si>
  <si>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</si>
  <si>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</si>
  <si>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</si>
  <si>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</si>
  <si>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</si>
  <si>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</si>
  <si>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</si>
  <si>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</si>
  <si>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</si>
  <si>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</si>
  <si>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</si>
  <si>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</si>
  <si>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</si>
  <si>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</si>
  <si>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</si>
  <si>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</si>
  <si>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</si>
  <si>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</si>
  <si>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</si>
  <si>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</si>
  <si>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</si>
  <si>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</si>
  <si>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</si>
  <si>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</si>
  <si>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</si>
  <si>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</si>
  <si>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</si>
  <si>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</si>
  <si>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</si>
  <si>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</si>
  <si>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</si>
  <si>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</si>
  <si>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</si>
  <si>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</si>
  <si>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</si>
  <si>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</si>
  <si>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</si>
  <si>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</si>
  <si>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</si>
  <si>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</si>
  <si>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</si>
  <si>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</si>
  <si>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</si>
  <si>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</si>
  <si>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</si>
  <si>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</si>
  <si>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</si>
  <si>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</si>
  <si>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</si>
  <si>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</si>
  <si>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</si>
  <si>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</si>
  <si>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</si>
  <si>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</si>
  <si>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</si>
  <si>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</si>
  <si>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</si>
  <si>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</si>
  <si>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</si>
  <si>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</si>
  <si>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</si>
  <si>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</si>
  <si>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</si>
  <si>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</si>
  <si>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</si>
  <si>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</si>
  <si>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</si>
  <si>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</si>
  <si>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</si>
  <si>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</si>
  <si>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</si>
  <si>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</si>
  <si>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</si>
  <si>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</si>
  <si>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</si>
  <si>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</si>
  <si>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</si>
  <si>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</si>
  <si>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</si>
  <si>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</si>
  <si>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</si>
  <si>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</si>
  <si>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</si>
  <si>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</si>
  <si>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</si>
  <si>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</si>
  <si>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</si>
  <si>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</si>
  <si>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</si>
  <si>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</si>
  <si>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</si>
  <si>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</si>
  <si>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</si>
  <si>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</si>
  <si>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</si>
  <si>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</si>
  <si>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</si>
  <si>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</si>
  <si>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</si>
  <si>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</si>
  <si>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</si>
  <si>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</si>
  <si>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</si>
  <si>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</si>
  <si>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</si>
  <si>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</si>
  <si>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</si>
  <si>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</si>
  <si>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</si>
  <si>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</si>
  <si>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</si>
  <si>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</si>
  <si>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</si>
  <si>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</si>
  <si>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</si>
  <si>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</si>
  <si>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</si>
  <si>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</si>
  <si>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</si>
  <si>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</si>
  <si>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</si>
  <si>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</si>
  <si>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</si>
  <si>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</si>
  <si>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</si>
  <si>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</si>
  <si>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</si>
  <si>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</si>
  <si>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</si>
  <si>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</si>
  <si>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</si>
  <si>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</si>
  <si>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</si>
  <si>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</si>
  <si>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</si>
  <si>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</si>
  <si>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</si>
  <si>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</si>
  <si>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</si>
  <si>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</si>
  <si>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</si>
  <si>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</si>
  <si>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</si>
  <si>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</si>
  <si>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</si>
  <si>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</si>
  <si>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</si>
  <si>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</si>
  <si>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</si>
  <si>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</si>
  <si>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</si>
  <si>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</si>
  <si>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</si>
  <si>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</si>
  <si>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</si>
  <si>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</si>
  <si>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</si>
  <si>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</si>
  <si>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</si>
  <si>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</si>
  <si>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</si>
  <si>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</si>
  <si>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</si>
  <si>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</si>
  <si>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</si>
  <si>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</si>
  <si>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</si>
  <si>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</si>
  <si>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</si>
  <si>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</si>
  <si>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</si>
  <si>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</si>
  <si>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</si>
  <si>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</si>
  <si>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</si>
  <si>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</si>
  <si>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</si>
  <si>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</si>
  <si>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</si>
  <si>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</si>
  <si>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</si>
  <si>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</si>
  <si>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</si>
  <si>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</si>
  <si>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</si>
  <si>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</si>
  <si>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</si>
  <si>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</si>
  <si>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</si>
  <si>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</si>
  <si>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</si>
  <si>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</si>
  <si>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</si>
  <si>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</si>
  <si>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</si>
  <si>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</si>
  <si>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</si>
  <si>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</si>
  <si>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</si>
  <si>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</si>
  <si>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</si>
  <si>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</si>
  <si>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</si>
  <si>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</si>
  <si>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</si>
  <si>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</si>
  <si>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</si>
  <si>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</si>
  <si>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</si>
  <si>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</si>
  <si>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</si>
  <si>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</si>
  <si>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</si>
  <si>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</si>
  <si>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</si>
  <si>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</si>
  <si>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</si>
  <si>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</si>
  <si>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</si>
  <si>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</si>
  <si>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</si>
  <si>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</si>
  <si>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</si>
  <si>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</si>
  <si>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</si>
  <si>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</si>
  <si>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</si>
  <si>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</si>
  <si>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</si>
  <si>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</si>
  <si>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</si>
  <si>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</si>
  <si>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</si>
  <si>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</si>
  <si>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</si>
  <si>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</si>
  <si>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</si>
  <si>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</si>
  <si>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</si>
  <si>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</si>
  <si>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</si>
  <si>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</si>
  <si>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</si>
  <si>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</si>
  <si>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</si>
  <si>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</si>
  <si>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</si>
  <si>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</si>
  <si>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</si>
  <si>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</si>
  <si>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</si>
  <si>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</si>
  <si>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</si>
  <si>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</si>
  <si>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</si>
  <si>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</si>
  <si>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</si>
  <si>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</si>
  <si>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</si>
  <si>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</si>
  <si>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</si>
  <si>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</si>
  <si>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</si>
  <si>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</si>
  <si>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</si>
  <si>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</si>
  <si>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</si>
  <si>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</si>
  <si>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</si>
  <si>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</si>
  <si>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</si>
  <si>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</si>
  <si>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</si>
  <si>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</si>
  <si>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</si>
  <si>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</si>
  <si>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</si>
  <si>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</si>
  <si>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</si>
  <si>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</si>
  <si>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</si>
  <si>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</si>
  <si>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</si>
  <si>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</si>
  <si>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</si>
  <si>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</si>
  <si>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</si>
  <si>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</si>
  <si>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</si>
  <si>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</si>
  <si>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</si>
  <si>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</si>
  <si>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</si>
  <si>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</si>
  <si>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</si>
  <si>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</si>
  <si>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</si>
  <si>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</si>
  <si>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</si>
  <si>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</si>
  <si>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</si>
  <si>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</si>
  <si>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</si>
  <si>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</si>
  <si>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</si>
  <si>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</si>
  <si>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</si>
  <si>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</si>
  <si>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</si>
  <si>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</si>
  <si>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</si>
  <si>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</si>
  <si>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</si>
  <si>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</si>
  <si>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</si>
  <si>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</si>
  <si>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</si>
  <si>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</si>
  <si>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</si>
  <si>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</si>
  <si>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</si>
  <si>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</si>
  <si>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</si>
  <si>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</si>
  <si>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</si>
  <si>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</si>
  <si>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</si>
  <si>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</si>
  <si>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</si>
  <si>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</si>
  <si>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</si>
  <si>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</si>
  <si>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</si>
  <si>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</si>
  <si>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</si>
  <si>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</si>
  <si>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</si>
  <si>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</si>
  <si>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</si>
  <si>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</si>
  <si>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</si>
  <si>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</si>
  <si>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</si>
  <si>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</si>
  <si>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</si>
  <si>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</si>
  <si>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</si>
  <si>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</si>
  <si>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</si>
  <si>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</si>
  <si>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</si>
  <si>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</si>
  <si>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</si>
  <si>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</si>
  <si>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</si>
  <si>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</si>
  <si>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</si>
  <si>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</si>
  <si>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</si>
  <si>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</si>
  <si>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</si>
  <si>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</si>
  <si>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</si>
  <si>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</si>
  <si>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</si>
  <si>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</si>
  <si>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</si>
  <si>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</si>
  <si>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</si>
  <si>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</si>
  <si>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</si>
  <si>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</si>
  <si>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</si>
  <si>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</si>
  <si>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</si>
  <si>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</si>
  <si>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</si>
  <si>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</si>
  <si>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</si>
  <si>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</si>
  <si>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</si>
  <si>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</si>
  <si>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</si>
  <si>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</si>
  <si>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</si>
  <si>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</si>
  <si>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</si>
  <si>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</si>
  <si>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</si>
  <si>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</si>
  <si>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</si>
  <si>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</si>
  <si>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</si>
  <si>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</si>
  <si>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</si>
  <si>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</si>
  <si>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</si>
  <si>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</si>
  <si>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</si>
  <si>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</si>
  <si>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</si>
  <si>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</si>
  <si>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</si>
  <si>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</si>
  <si>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</si>
  <si>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</si>
  <si>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</si>
  <si>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</si>
  <si>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</si>
  <si>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</si>
  <si>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</si>
  <si>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</si>
  <si>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</si>
  <si>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</si>
  <si>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</si>
  <si>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</si>
  <si>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</si>
  <si>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</si>
  <si>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</si>
  <si>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</si>
  <si>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</si>
  <si>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</si>
  <si>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</si>
  <si>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</si>
  <si>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</si>
  <si>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</si>
  <si>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</si>
  <si>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</si>
  <si>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</si>
  <si>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</si>
  <si>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</si>
  <si>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</si>
  <si>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</si>
  <si>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</si>
  <si>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</si>
  <si>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</si>
  <si>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</si>
  <si>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</si>
  <si>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</si>
  <si>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</si>
  <si>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</si>
  <si>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</si>
  <si>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</si>
  <si>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</si>
  <si>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</si>
  <si>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</si>
  <si>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</si>
  <si>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</si>
  <si>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</si>
  <si>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</si>
  <si>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</si>
  <si>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</si>
  <si>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</si>
  <si>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</si>
  <si>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</si>
  <si>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</si>
  <si>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</si>
  <si>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</si>
  <si>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</si>
  <si>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</si>
  <si>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</si>
  <si>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</si>
  <si>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</si>
  <si>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</si>
  <si>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</si>
  <si>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</si>
  <si>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</si>
  <si>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</si>
  <si>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</si>
  <si>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</si>
  <si>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</si>
  <si>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</si>
  <si>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</si>
  <si>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</si>
  <si>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</si>
  <si>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</si>
  <si>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</si>
  <si>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</si>
  <si>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</si>
  <si>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</si>
  <si>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</si>
  <si>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</si>
  <si>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</si>
  <si>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</si>
  <si>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</si>
  <si>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</si>
  <si>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</si>
  <si>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</si>
  <si>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</si>
  <si>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</si>
  <si>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</si>
  <si>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</si>
  <si>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</si>
  <si>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</si>
  <si>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</si>
  <si>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</si>
  <si>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</si>
  <si>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</si>
  <si>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</si>
  <si>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</si>
  <si>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</si>
  <si>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</si>
  <si>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</si>
  <si>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</si>
  <si>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</si>
  <si>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</si>
  <si>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</si>
  <si>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</si>
  <si>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</si>
  <si>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</si>
  <si>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</si>
  <si>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</si>
  <si>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</si>
  <si>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</si>
  <si>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</si>
  <si>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</si>
  <si>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</si>
  <si>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</si>
  <si>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</si>
  <si>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</si>
  <si>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</si>
  <si>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</si>
  <si>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</si>
  <si>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</si>
  <si>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</si>
  <si>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</si>
  <si>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</si>
  <si>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</si>
  <si>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</si>
  <si>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</si>
  <si>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</si>
  <si>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</si>
  <si>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</si>
  <si>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</si>
  <si>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</si>
  <si>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</si>
  <si>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</si>
  <si>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</si>
  <si>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</si>
  <si>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</si>
  <si>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</si>
  <si>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</si>
  <si>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</si>
  <si>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</si>
  <si>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</si>
  <si>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</si>
  <si>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</si>
  <si>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</si>
  <si>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</si>
  <si>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</si>
  <si>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</si>
  <si>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</si>
  <si>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</si>
  <si>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</si>
  <si>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</si>
  <si>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</si>
  <si>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</si>
  <si>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</si>
  <si>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</si>
  <si>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</si>
  <si>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</si>
  <si>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</si>
  <si>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</si>
  <si>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</si>
  <si>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</si>
  <si>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</si>
  <si>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</si>
  <si>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</si>
  <si>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</si>
  <si>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</si>
  <si>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</si>
  <si>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</si>
  <si>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</si>
  <si>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</si>
  <si>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</si>
  <si>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</si>
  <si>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</si>
  <si>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</si>
  <si>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</si>
  <si>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</si>
  <si>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</si>
  <si>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</si>
  <si>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</si>
  <si>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</si>
  <si>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</si>
  <si>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</si>
  <si>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</si>
  <si>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</si>
  <si>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</si>
  <si>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</si>
  <si>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</si>
  <si>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</si>
  <si>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</si>
  <si>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</si>
  <si>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</si>
  <si>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</si>
  <si>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</si>
  <si>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</si>
  <si>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</si>
  <si>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</si>
  <si>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</si>
  <si>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</si>
  <si>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</si>
  <si>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</si>
  <si>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</si>
  <si>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</si>
  <si>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</si>
  <si>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</si>
  <si>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</si>
  <si>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</si>
  <si>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</si>
  <si>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</si>
  <si>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</si>
  <si>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</si>
  <si>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</si>
  <si>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</si>
  <si>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</si>
  <si>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</si>
  <si>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</si>
  <si>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</si>
  <si>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</si>
  <si>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</si>
  <si>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</si>
  <si>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</si>
  <si>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</si>
  <si>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</si>
  <si>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</si>
  <si>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</si>
  <si>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</si>
  <si>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</si>
  <si>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</si>
  <si>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</si>
  <si>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</si>
  <si>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</si>
  <si>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</si>
  <si>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</si>
  <si>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</si>
  <si>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</si>
  <si>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</si>
  <si>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</si>
  <si>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</si>
  <si>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</si>
  <si>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</si>
  <si>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</si>
  <si>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</si>
  <si>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</si>
  <si>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</si>
  <si>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</si>
  <si>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</si>
  <si>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</si>
  <si>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</si>
  <si>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</si>
  <si>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</si>
  <si>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</si>
  <si>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</si>
  <si>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</si>
  <si>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</si>
  <si>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</si>
  <si>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</si>
  <si>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</si>
  <si>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</si>
  <si>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</si>
  <si>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</si>
  <si>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</si>
  <si>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</si>
  <si>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</si>
  <si>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</si>
  <si>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</si>
  <si>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</si>
  <si>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</si>
  <si>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</si>
  <si>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</si>
  <si>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</si>
  <si>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</si>
  <si>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</si>
  <si>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</si>
  <si>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</si>
  <si>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</si>
  <si>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</si>
  <si>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</si>
  <si>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</si>
  <si>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</si>
  <si>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</si>
  <si>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</si>
  <si>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</si>
  <si>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</si>
  <si>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</si>
  <si>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</si>
  <si>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</si>
  <si>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</si>
  <si>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</si>
  <si>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</si>
  <si>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</si>
  <si>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</si>
  <si>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</si>
  <si>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</si>
  <si>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</si>
  <si>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</si>
  <si>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</si>
  <si>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</si>
  <si>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</si>
  <si>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</si>
  <si>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</si>
  <si>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</si>
  <si>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</si>
  <si>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</si>
  <si>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</si>
  <si>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</si>
  <si>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</si>
  <si>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</si>
  <si>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</si>
  <si>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</si>
  <si>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</si>
  <si>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</si>
  <si>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</si>
  <si>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</si>
  <si>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</si>
  <si>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</si>
  <si>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</si>
  <si>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</si>
  <si>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</si>
  <si>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</si>
  <si>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</si>
  <si>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</si>
  <si>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</si>
  <si>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</si>
  <si>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</si>
  <si>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</si>
  <si>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</si>
  <si>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</si>
  <si>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</si>
  <si>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</si>
  <si>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</si>
  <si>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</si>
  <si>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</si>
  <si>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</si>
  <si>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</si>
  <si>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</si>
  <si>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</si>
  <si>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</si>
  <si>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</si>
  <si>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</si>
  <si>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</si>
  <si>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</si>
  <si>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</si>
  <si>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</si>
  <si>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</si>
  <si>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</si>
  <si>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</si>
  <si>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</si>
  <si>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</si>
  <si>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</si>
  <si>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</si>
  <si>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</si>
  <si>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</si>
  <si>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</si>
  <si>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</si>
  <si>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</si>
  <si>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</si>
  <si>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</si>
  <si>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</si>
  <si>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</si>
  <si>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</si>
  <si>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</si>
  <si>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</si>
  <si>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</si>
  <si>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</si>
  <si>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</si>
  <si>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</si>
  <si>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</si>
  <si>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</si>
  <si>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</si>
  <si>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</si>
  <si>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</si>
  <si>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</si>
  <si>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</si>
  <si>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</si>
  <si>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</si>
  <si>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</si>
  <si>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</si>
  <si>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</si>
  <si>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</si>
  <si>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</si>
  <si>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</si>
  <si>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</si>
  <si>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</si>
  <si>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</si>
  <si>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</si>
  <si>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</si>
  <si>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</si>
  <si>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</si>
  <si>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</si>
  <si>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</si>
  <si>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</si>
  <si>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</si>
  <si>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</si>
  <si>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</si>
  <si>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</si>
  <si>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</si>
  <si>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</si>
  <si>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</si>
  <si>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</si>
  <si>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</si>
  <si>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</si>
  <si>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</si>
  <si>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</si>
  <si>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</si>
  <si>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</si>
  <si>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</si>
  <si>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</si>
  <si>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</si>
  <si>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</si>
  <si>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</si>
  <si>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</si>
  <si>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</si>
  <si>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</si>
  <si>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</si>
  <si>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</si>
  <si>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</si>
  <si>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</si>
  <si>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</si>
  <si>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</si>
  <si>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</si>
  <si>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</si>
  <si>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</si>
  <si>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</si>
  <si>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</si>
  <si>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</si>
  <si>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</si>
  <si>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</si>
  <si>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</si>
  <si>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</si>
  <si>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</si>
  <si>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</si>
  <si>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</si>
  <si>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</si>
  <si>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</si>
  <si>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</si>
  <si>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</si>
  <si>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</si>
  <si>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</si>
  <si>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</si>
  <si>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</si>
  <si>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</si>
  <si>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</si>
  <si>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</si>
  <si>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</si>
  <si>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</si>
  <si>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</si>
  <si>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</si>
  <si>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</si>
  <si>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</si>
  <si>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</si>
  <si>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</si>
  <si>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</si>
  <si>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</si>
  <si>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</si>
  <si>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</si>
  <si>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</si>
  <si>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</si>
  <si>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</si>
  <si>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</si>
  <si>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</si>
  <si>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</si>
  <si>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</si>
  <si>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</si>
  <si>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</si>
  <si>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</si>
  <si>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</si>
  <si>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</si>
  <si>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</si>
  <si>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</si>
  <si>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</si>
  <si>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</si>
  <si>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</si>
  <si>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</si>
  <si>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</si>
  <si>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</si>
  <si>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</si>
  <si>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</si>
  <si>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</si>
  <si>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</si>
  <si>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</si>
  <si>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</si>
  <si>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</si>
  <si>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</si>
  <si>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</si>
  <si>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</si>
  <si>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</si>
  <si>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</si>
  <si>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</si>
  <si>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</si>
  <si>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</si>
  <si>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</si>
  <si>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</si>
  <si>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</si>
  <si>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</si>
  <si>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</si>
  <si>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</si>
  <si>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</si>
  <si>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</si>
  <si>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</si>
  <si>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</si>
  <si>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</si>
  <si>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</si>
  <si>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</si>
  <si>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</si>
  <si>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</si>
  <si>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</si>
  <si>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</si>
  <si>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</si>
  <si>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</si>
  <si>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</si>
  <si>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</si>
  <si>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</si>
  <si>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</si>
  <si>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</si>
  <si>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</si>
  <si>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</si>
  <si>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</si>
  <si>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</si>
  <si>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</si>
  <si>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</si>
  <si>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</si>
  <si>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</si>
  <si>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</si>
  <si>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</si>
  <si>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</si>
  <si>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</si>
  <si>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</si>
  <si>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</si>
  <si>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</si>
  <si>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</si>
  <si>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</si>
  <si>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</si>
  <si>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</si>
  <si>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</si>
  <si>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</si>
  <si>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</si>
  <si>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</si>
  <si>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</si>
  <si>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</si>
  <si>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</si>
  <si>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</si>
  <si>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</si>
  <si>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</si>
  <si>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</si>
  <si>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</si>
  <si>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</si>
  <si>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</si>
  <si>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</si>
  <si>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</si>
  <si>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</si>
  <si>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</si>
  <si>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</si>
  <si>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</si>
  <si>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</si>
  <si>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</si>
  <si>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</si>
  <si>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</si>
  <si>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</si>
  <si>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</si>
  <si>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</si>
  <si>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</si>
  <si>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</si>
  <si>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</si>
  <si>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</si>
  <si>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</si>
  <si>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</si>
  <si>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</si>
  <si>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</si>
  <si>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</si>
  <si>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</si>
  <si>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</si>
  <si>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</si>
  <si>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</si>
  <si>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</si>
  <si>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</si>
  <si>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</si>
  <si>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</si>
  <si>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</si>
  <si>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</si>
  <si>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</si>
  <si>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</si>
  <si>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</si>
  <si>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</si>
  <si>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</si>
  <si>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</si>
  <si>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</si>
  <si>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</si>
  <si>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</si>
  <si>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</si>
  <si>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</si>
  <si>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</si>
  <si>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</si>
  <si>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</si>
  <si>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</si>
  <si>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</si>
  <si>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</si>
  <si>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</si>
  <si>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</si>
  <si>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</si>
  <si>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</si>
  <si>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</si>
  <si>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</si>
  <si>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</si>
  <si>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</si>
  <si>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</si>
  <si>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</si>
  <si>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</si>
  <si>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</si>
  <si>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</si>
  <si>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</si>
  <si>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</si>
  <si>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</si>
  <si>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</si>
  <si>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</si>
  <si>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</si>
  <si>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</si>
  <si>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</si>
  <si>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</si>
  <si>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</si>
  <si>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</si>
  <si>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</si>
  <si>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</si>
  <si>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</si>
  <si>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</si>
  <si>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</si>
  <si>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</si>
  <si>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</si>
  <si>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</si>
  <si>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</si>
  <si>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</si>
  <si>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</si>
  <si>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</si>
  <si>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</si>
  <si>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</si>
  <si>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</si>
  <si>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</si>
  <si>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</si>
  <si>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</si>
  <si>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</si>
  <si>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</si>
  <si>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</si>
  <si>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</si>
  <si>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</si>
  <si>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</si>
  <si>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</si>
  <si>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</si>
  <si>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</si>
  <si>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</si>
  <si>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</si>
  <si>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</si>
  <si>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</si>
  <si>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</si>
  <si>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</si>
  <si>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</si>
  <si>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</si>
  <si>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</si>
  <si>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</si>
  <si>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</si>
  <si>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</si>
  <si>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</si>
  <si>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</si>
  <si>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</si>
  <si>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</si>
  <si>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</si>
  <si>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</si>
  <si>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</si>
  <si>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</si>
  <si>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</si>
  <si>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</si>
  <si>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</si>
  <si>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</si>
  <si>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</si>
  <si>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</si>
  <si>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</si>
  <si>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</si>
  <si>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</si>
  <si>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</si>
  <si>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</si>
  <si>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</si>
  <si>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</si>
  <si>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</si>
  <si>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</si>
  <si>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</si>
  <si>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</si>
  <si>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</si>
  <si>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</si>
  <si>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</si>
  <si>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</si>
  <si>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</si>
  <si>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</si>
  <si>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</si>
  <si>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</si>
  <si>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</si>
  <si>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</si>
  <si>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</si>
  <si>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</si>
  <si>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</si>
  <si>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</si>
  <si>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</si>
  <si>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</si>
  <si>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</si>
  <si>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</si>
  <si>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</si>
  <si>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</si>
  <si>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</si>
  <si>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</si>
  <si>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</si>
  <si>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</si>
  <si>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</si>
  <si>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</si>
  <si>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</si>
  <si>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</si>
  <si>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</si>
  <si>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</si>
  <si>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</si>
  <si>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</si>
  <si>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</si>
  <si>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</si>
  <si>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</si>
  <si>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</si>
  <si>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</si>
  <si>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</si>
  <si>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</si>
  <si>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</si>
  <si>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</si>
  <si>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</si>
  <si>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</si>
  <si>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</si>
  <si>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</si>
  <si>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</si>
  <si>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</si>
  <si>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</si>
  <si>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</si>
  <si>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</si>
  <si>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</si>
  <si>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</si>
  <si>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</si>
  <si>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</si>
  <si>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</si>
  <si>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</si>
  <si>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</si>
  <si>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</si>
  <si>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</si>
  <si>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</si>
  <si>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</si>
  <si>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</si>
  <si>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</si>
  <si>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</si>
  <si>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</si>
  <si>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</si>
  <si>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</si>
  <si>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</si>
  <si>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</si>
  <si>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</si>
  <si>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</si>
  <si>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</si>
  <si>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</si>
  <si>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</si>
  <si>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</si>
  <si>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</si>
  <si>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</si>
  <si>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</si>
  <si>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</si>
  <si>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</si>
  <si>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</si>
  <si>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</si>
  <si>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</si>
  <si>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</si>
  <si>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</si>
  <si>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</si>
  <si>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</si>
  <si>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</si>
  <si>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</si>
  <si>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</si>
  <si>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</si>
  <si>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</si>
  <si>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</si>
  <si>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</si>
  <si>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</si>
  <si>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</si>
  <si>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</si>
  <si>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</si>
  <si>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</si>
  <si>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</si>
  <si>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</si>
  <si>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</si>
  <si>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</si>
  <si>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</si>
  <si>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</si>
  <si>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</si>
  <si>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</si>
  <si>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</si>
  <si>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</si>
  <si>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</si>
  <si>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</si>
  <si>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</si>
  <si>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</si>
  <si>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</si>
  <si>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</si>
  <si>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</si>
  <si>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</si>
  <si>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</si>
  <si>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</si>
  <si>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</si>
  <si>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</si>
  <si>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</si>
  <si>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</si>
  <si>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</si>
  <si>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</si>
  <si>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</si>
  <si>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</si>
  <si>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</si>
  <si>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</si>
  <si>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</si>
  <si>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</si>
  <si>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</si>
  <si>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</si>
  <si>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</si>
  <si>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</si>
  <si>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</si>
  <si>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</si>
  <si>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</si>
  <si>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</si>
  <si>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</si>
  <si>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</si>
  <si>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</si>
  <si>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</si>
  <si>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</si>
  <si>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</si>
  <si>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</si>
  <si>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</si>
  <si>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</si>
  <si>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</si>
  <si>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</si>
  <si>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</si>
  <si>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</si>
  <si>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</si>
  <si>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</si>
  <si>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</si>
  <si>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</si>
  <si>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</si>
  <si>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</si>
  <si>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</si>
  <si>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</si>
  <si>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</si>
  <si>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</si>
  <si>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</si>
  <si>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</si>
  <si>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</si>
  <si>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</si>
  <si>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</si>
  <si>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</si>
  <si>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</si>
  <si>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</si>
  <si>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</si>
  <si>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</si>
  <si>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</si>
  <si>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</si>
  <si>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</si>
  <si>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</si>
  <si>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</si>
  <si>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</si>
  <si>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</si>
  <si>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</si>
  <si>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</si>
  <si>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</si>
  <si>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</si>
  <si>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</si>
  <si>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</si>
  <si>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</si>
  <si>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</si>
  <si>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</si>
  <si>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</si>
  <si>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</si>
  <si>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</si>
  <si>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</si>
  <si>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</si>
  <si>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</si>
  <si>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</si>
  <si>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</si>
  <si>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</si>
  <si>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</si>
  <si>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</si>
  <si>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</si>
  <si>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</si>
  <si>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</si>
  <si>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</si>
  <si>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</si>
  <si>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</si>
  <si>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</si>
  <si>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</si>
  <si>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</si>
  <si>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</si>
  <si>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</si>
  <si>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</si>
  <si>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</si>
  <si>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</si>
  <si>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</si>
  <si>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</si>
  <si>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</si>
  <si>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</si>
  <si>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</si>
  <si>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</si>
  <si>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</si>
  <si>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</si>
  <si>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</si>
  <si>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</si>
  <si>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</si>
  <si>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</si>
  <si>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</si>
  <si>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</si>
  <si>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</si>
  <si>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</si>
  <si>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</si>
  <si>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</si>
  <si>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</si>
  <si>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</si>
  <si>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</si>
  <si>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</si>
  <si>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</si>
  <si>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</si>
  <si>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</si>
  <si>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</si>
  <si>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</si>
  <si>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</si>
  <si>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</si>
  <si>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</si>
  <si>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</si>
  <si>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</si>
  <si>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</si>
  <si>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</si>
  <si>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</si>
  <si>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</si>
  <si>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</si>
  <si>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</si>
  <si>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</si>
  <si>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</si>
  <si>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</si>
  <si>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</si>
  <si>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</si>
  <si>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</si>
  <si>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</si>
  <si>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</si>
  <si>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</si>
  <si>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</si>
  <si>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</si>
  <si>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</si>
  <si>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</si>
  <si>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</si>
  <si>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</si>
  <si>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</si>
  <si>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</si>
  <si>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</si>
  <si>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</si>
  <si>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</si>
  <si>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</si>
  <si>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</si>
  <si>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</si>
  <si>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</si>
  <si>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</si>
  <si>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</si>
  <si>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</si>
  <si>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</si>
  <si>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</si>
  <si>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</si>
  <si>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</si>
  <si>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</si>
  <si>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</si>
  <si>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</si>
  <si>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</si>
  <si>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</si>
  <si>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</si>
  <si>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</si>
  <si>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</si>
  <si>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</si>
  <si>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</si>
  <si>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</si>
  <si>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</si>
  <si>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</si>
  <si>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</si>
  <si>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</si>
  <si>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</si>
  <si>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</si>
  <si>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</si>
  <si>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</si>
  <si>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</si>
  <si>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</si>
  <si>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</si>
  <si>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</si>
  <si>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</si>
  <si>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</si>
  <si>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</si>
  <si>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</si>
  <si>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</si>
  <si>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</si>
  <si>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</si>
  <si>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</si>
  <si>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</si>
  <si>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</si>
  <si>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</si>
  <si>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</si>
  <si>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</si>
  <si>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</si>
  <si>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</si>
  <si>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</si>
  <si>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</si>
  <si>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</si>
  <si>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</si>
  <si>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</si>
  <si>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</si>
  <si>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</si>
  <si>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</si>
  <si>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</si>
  <si>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</si>
  <si>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</si>
  <si>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</si>
  <si>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</si>
  <si>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</si>
  <si>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</si>
  <si>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</si>
  <si>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</si>
  <si>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</si>
  <si>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</si>
  <si>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</si>
  <si>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</si>
  <si>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</si>
  <si>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</si>
  <si>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</si>
  <si>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</si>
  <si>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</si>
  <si>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</si>
  <si>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</si>
  <si>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</si>
  <si>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</si>
  <si>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</si>
  <si>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</si>
  <si>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</si>
  <si>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</si>
  <si>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</si>
  <si>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</si>
  <si>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</si>
  <si>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</si>
  <si>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</si>
  <si>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</si>
  <si>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</si>
  <si>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</si>
  <si>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</si>
  <si>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</si>
  <si>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</si>
  <si>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</si>
  <si>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</si>
  <si>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</si>
  <si>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</si>
  <si>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</si>
  <si>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</si>
  <si>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</si>
  <si>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</si>
  <si>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</si>
  <si>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</si>
  <si>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</si>
  <si>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</si>
  <si>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</si>
  <si>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</si>
  <si>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</si>
  <si>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</si>
  <si>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</si>
  <si>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</si>
  <si>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</si>
  <si>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</si>
  <si>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</si>
  <si>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</si>
  <si>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</si>
  <si>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</si>
  <si>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</si>
  <si>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</si>
  <si>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</si>
  <si>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</si>
  <si>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</si>
  <si>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</si>
  <si>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</si>
  <si>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</si>
  <si>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</si>
  <si>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</si>
  <si>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</si>
  <si>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</si>
  <si>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</si>
  <si>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</si>
  <si>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</si>
  <si>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</si>
  <si>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</si>
  <si>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</si>
  <si>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</si>
  <si>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</si>
  <si>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</si>
  <si>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</si>
  <si>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</si>
  <si>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</si>
  <si>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</si>
  <si>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</si>
  <si>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</si>
  <si>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</si>
  <si>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</si>
  <si>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</si>
  <si>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</si>
  <si>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</si>
  <si>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</si>
  <si>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</si>
  <si>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</si>
  <si>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</si>
  <si>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</si>
  <si>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</si>
  <si>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</si>
  <si>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</si>
  <si>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</si>
  <si>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</si>
  <si>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</si>
  <si>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</si>
  <si>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</si>
  <si>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</si>
  <si>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</si>
  <si>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</si>
  <si>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</si>
  <si>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</si>
  <si>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</si>
  <si>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</si>
  <si>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</si>
  <si>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</si>
  <si>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</si>
  <si>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</si>
  <si>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</si>
  <si>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</si>
  <si>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</si>
  <si>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</si>
  <si>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</si>
  <si>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</si>
  <si>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</si>
  <si>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</si>
  <si>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</si>
  <si>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</si>
  <si>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</si>
  <si>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</si>
  <si>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</si>
  <si>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</si>
  <si>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</si>
  <si>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</si>
  <si>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</si>
  <si>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</si>
  <si>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</si>
  <si>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</si>
  <si>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</si>
  <si>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</si>
  <si>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</si>
  <si>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</si>
  <si>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</si>
  <si>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</si>
  <si>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</si>
  <si>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</si>
  <si>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</si>
  <si>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</si>
  <si>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</si>
  <si>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</si>
  <si>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</si>
  <si>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</si>
  <si>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</si>
  <si>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</si>
  <si>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</si>
  <si>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</si>
  <si>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</si>
  <si>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</si>
  <si>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</si>
  <si>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</si>
  <si>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</si>
  <si>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</si>
  <si>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</si>
  <si>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</si>
  <si>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</si>
  <si>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</si>
  <si>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</si>
  <si>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</si>
  <si>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</si>
  <si>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</si>
  <si>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</si>
  <si>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</si>
  <si>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</si>
  <si>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</si>
  <si>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</si>
  <si>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</si>
  <si>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</si>
  <si>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</si>
  <si>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</si>
  <si>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</si>
  <si>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</si>
  <si>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</si>
  <si>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</si>
  <si>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</si>
  <si>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</si>
  <si>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</si>
  <si>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</si>
  <si>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</si>
  <si>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</si>
  <si>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</si>
  <si>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</si>
  <si>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</si>
  <si>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</si>
  <si>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</si>
  <si>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</si>
  <si>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</si>
  <si>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</si>
  <si>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</si>
  <si>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</si>
  <si>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</si>
  <si>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</si>
  <si>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</si>
  <si>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</si>
  <si>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</si>
  <si>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</si>
  <si>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</si>
  <si>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</si>
  <si>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</si>
  <si>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</si>
  <si>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</si>
  <si>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</si>
  <si>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</si>
  <si>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</si>
  <si>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</si>
  <si>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</si>
  <si>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</si>
  <si>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</si>
  <si>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</si>
  <si>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</si>
  <si>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</si>
  <si>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</si>
  <si>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</si>
  <si>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</si>
  <si>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</si>
  <si>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</si>
  <si>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</si>
  <si>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</si>
  <si>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</si>
  <si>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</si>
  <si>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</si>
  <si>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</si>
  <si>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</si>
  <si>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</si>
  <si>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</si>
  <si>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</si>
  <si>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</si>
  <si>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</si>
  <si>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</si>
  <si>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</si>
  <si>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</si>
  <si>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</si>
  <si>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</si>
  <si>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</si>
  <si>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</si>
  <si>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</si>
  <si>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</si>
  <si>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</si>
  <si>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</si>
  <si>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</si>
  <si>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</si>
  <si>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</si>
  <si>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</si>
  <si>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</si>
  <si>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</si>
  <si>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</si>
  <si>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</si>
  <si>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</si>
  <si>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</si>
  <si>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</si>
  <si>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</si>
  <si>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</si>
  <si>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</si>
  <si>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</si>
  <si>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</si>
  <si>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</si>
  <si>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</si>
  <si>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</si>
  <si>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</si>
  <si>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</si>
  <si>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</si>
  <si>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</si>
  <si>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</si>
  <si>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</si>
  <si>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</si>
  <si>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</si>
  <si>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</si>
  <si>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</si>
  <si>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</si>
  <si>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</si>
  <si>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</si>
  <si>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</si>
  <si>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</si>
  <si>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</si>
  <si>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</si>
  <si>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</si>
  <si>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</si>
  <si>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</si>
  <si>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</si>
  <si>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</si>
  <si>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</si>
  <si>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</si>
  <si>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</si>
  <si>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</si>
  <si>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</si>
  <si>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</si>
  <si>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</si>
  <si>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</si>
  <si>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</si>
  <si>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</si>
  <si>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</si>
  <si>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</si>
  <si>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</si>
  <si>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</si>
  <si>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</si>
  <si>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</si>
  <si>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</si>
  <si>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</si>
  <si>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</si>
  <si>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</si>
  <si>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</si>
  <si>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</si>
  <si>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</si>
  <si>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</si>
  <si>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</si>
  <si>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</si>
  <si>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</si>
  <si>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</si>
  <si>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</si>
  <si>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</si>
  <si>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</si>
  <si>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</si>
  <si>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</si>
  <si>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</si>
  <si>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</si>
  <si>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</si>
  <si>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</si>
  <si>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</si>
  <si>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</si>
  <si>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</si>
  <si>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</si>
  <si>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</si>
  <si>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</si>
  <si>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</si>
  <si>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</si>
  <si>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</si>
  <si>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</si>
  <si>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</si>
  <si>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</si>
  <si>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</si>
  <si>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</si>
  <si>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</si>
  <si>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</si>
  <si>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</si>
  <si>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</si>
  <si>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</si>
  <si>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</si>
  <si>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</si>
  <si>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</si>
  <si>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</si>
  <si>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</si>
  <si>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</si>
  <si>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</si>
  <si>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</si>
  <si>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</si>
  <si>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</si>
  <si>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</si>
  <si>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</si>
  <si>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</si>
  <si>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</si>
  <si>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</si>
  <si>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</si>
  <si>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</si>
  <si>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</si>
  <si>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</si>
  <si>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</si>
  <si>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</si>
  <si>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</si>
  <si>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</si>
  <si>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</si>
  <si>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</si>
  <si>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</si>
  <si>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</si>
  <si>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</si>
  <si>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</si>
  <si>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</si>
  <si>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</si>
  <si>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</si>
  <si>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</si>
  <si>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</si>
  <si>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</si>
  <si>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</si>
  <si>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</si>
  <si>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</si>
  <si>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</si>
  <si>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</si>
  <si>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</si>
  <si>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</si>
  <si>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</si>
  <si>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</si>
  <si>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</si>
  <si>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</si>
  <si>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</si>
  <si>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</si>
  <si>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</si>
  <si>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</si>
  <si>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</si>
  <si>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</si>
  <si>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</si>
  <si>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</si>
  <si>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</si>
  <si>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</si>
  <si>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</si>
  <si>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</si>
  <si>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</si>
  <si>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</si>
  <si>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</si>
  <si>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</si>
  <si>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</si>
  <si>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</si>
  <si>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</si>
  <si>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</si>
  <si>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</si>
  <si>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</si>
  <si>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</si>
  <si>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</si>
  <si>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</si>
  <si>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</si>
  <si>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</si>
  <si>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</si>
  <si>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</si>
  <si>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</si>
  <si>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</si>
  <si>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</si>
  <si>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</si>
  <si>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</si>
  <si>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</si>
  <si>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</si>
  <si>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</si>
  <si>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</si>
  <si>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</si>
  <si>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</si>
  <si>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</si>
  <si>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</si>
  <si>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</si>
  <si>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</si>
  <si>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</si>
  <si>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</si>
  <si>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</si>
  <si>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</si>
  <si>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</si>
  <si>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</si>
  <si>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</si>
  <si>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</si>
  <si>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</si>
  <si>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</si>
  <si>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</si>
  <si>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</si>
  <si>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</si>
  <si>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</si>
  <si>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</si>
  <si>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</si>
  <si>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</si>
  <si>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</si>
  <si>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</si>
  <si>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</si>
  <si>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</si>
  <si>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</si>
  <si>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</si>
  <si>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</si>
  <si>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</si>
  <si>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</si>
  <si>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</si>
  <si>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</si>
  <si>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</si>
  <si>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</si>
  <si>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</si>
  <si>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</si>
  <si>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</si>
  <si>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</si>
  <si>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</si>
  <si>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</si>
  <si>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</si>
  <si>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</si>
  <si>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</si>
  <si>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</si>
  <si>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</si>
  <si>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</si>
  <si>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</si>
  <si>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</si>
  <si>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</si>
  <si>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</si>
  <si>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</si>
  <si>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</si>
  <si>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</si>
  <si>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</si>
  <si>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</si>
  <si>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</si>
  <si>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</si>
  <si>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</si>
  <si>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</si>
  <si>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</si>
  <si>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</si>
  <si>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</si>
  <si>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</si>
  <si>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</si>
  <si>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</si>
  <si>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</si>
  <si>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</si>
  <si>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</si>
  <si>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</si>
  <si>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</si>
  <si>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</si>
  <si>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</si>
  <si>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</si>
  <si>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</si>
  <si>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</si>
  <si>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</si>
  <si>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</si>
  <si>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</si>
  <si>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</si>
  <si>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</si>
  <si>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</si>
  <si>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</si>
  <si>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</si>
  <si>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</si>
  <si>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</si>
  <si>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</si>
  <si>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</si>
  <si>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</si>
  <si>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</si>
  <si>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</si>
  <si>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</si>
  <si>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</si>
  <si>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</si>
  <si>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</si>
  <si>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</si>
  <si>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</si>
  <si>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</si>
  <si>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</si>
  <si>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</si>
  <si>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</si>
  <si>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</si>
  <si>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</si>
  <si>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</si>
  <si>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</si>
  <si>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</si>
  <si>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</si>
  <si>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</si>
  <si>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</si>
  <si>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</si>
  <si>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</si>
  <si>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</si>
  <si>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</si>
  <si>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</si>
  <si>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</si>
  <si>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</si>
  <si>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</si>
  <si>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</si>
  <si>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</si>
  <si>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</si>
  <si>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</si>
  <si>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</si>
  <si>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</si>
  <si>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</si>
  <si>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</si>
  <si>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</si>
  <si>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</si>
  <si>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</si>
  <si>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</si>
  <si>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</si>
  <si>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</si>
  <si>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</si>
  <si>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</si>
  <si>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</si>
  <si>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</si>
  <si>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</si>
  <si>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</si>
  <si>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</si>
  <si>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</si>
  <si>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</si>
  <si>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</si>
  <si>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</si>
  <si>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</si>
  <si>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</si>
  <si>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</si>
  <si>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</si>
  <si>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</si>
  <si>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</si>
  <si>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</si>
  <si>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</si>
  <si>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</si>
  <si>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</si>
  <si>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</si>
  <si>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</si>
  <si>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</si>
  <si>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</si>
  <si>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</si>
  <si>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</si>
  <si>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</si>
  <si>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</si>
  <si>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</si>
  <si>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</si>
  <si>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</si>
  <si>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</si>
  <si>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</si>
  <si>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</si>
  <si>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</si>
  <si>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</si>
  <si>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</si>
  <si>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</si>
  <si>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</si>
  <si>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</si>
  <si>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</si>
  <si>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</si>
  <si>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</si>
  <si>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</si>
  <si>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</si>
  <si>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</si>
  <si>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</si>
  <si>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</si>
  <si>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</si>
  <si>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</si>
  <si>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</si>
  <si>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</si>
  <si>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</si>
  <si>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</si>
  <si>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</si>
  <si>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</si>
  <si>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</si>
  <si>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</si>
  <si>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</si>
  <si>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</si>
  <si>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</si>
  <si>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</si>
  <si>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</si>
  <si>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</si>
  <si>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</si>
  <si>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</si>
  <si>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</si>
  <si>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</si>
  <si>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</si>
  <si>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</si>
  <si>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</si>
  <si>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</si>
  <si>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</si>
  <si>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</si>
  <si>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</si>
  <si>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</si>
  <si>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</si>
  <si>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</si>
  <si>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</si>
  <si>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</si>
  <si>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</si>
  <si>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</si>
  <si>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</si>
  <si>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</si>
  <si>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</si>
  <si>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</si>
  <si>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</si>
  <si>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</si>
  <si>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</si>
  <si>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</si>
  <si>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</si>
  <si>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</si>
  <si>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</si>
  <si>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</si>
  <si>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</si>
  <si>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</si>
  <si>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</si>
  <si>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</si>
  <si>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</si>
  <si>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</si>
  <si>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</si>
  <si>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</si>
  <si>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</si>
  <si>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</si>
  <si>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</si>
  <si>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</si>
  <si>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</si>
  <si>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</si>
  <si>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</si>
  <si>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</si>
  <si>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</si>
  <si>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</si>
  <si>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</si>
  <si>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</si>
  <si>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</si>
  <si>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</si>
  <si>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</si>
  <si>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</si>
  <si>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</si>
  <si>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</si>
  <si>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</si>
  <si>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</si>
  <si>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</si>
  <si>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</si>
  <si>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</si>
  <si>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</si>
  <si>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</si>
  <si>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</si>
  <si>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</si>
  <si>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</si>
  <si>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</si>
  <si>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</si>
  <si>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</si>
  <si>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</si>
  <si>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</si>
  <si>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</si>
  <si>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</si>
  <si>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</si>
  <si>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</si>
  <si>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</si>
  <si>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</si>
  <si>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</si>
  <si>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</si>
  <si>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</si>
  <si>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</si>
  <si>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</si>
  <si>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</si>
  <si>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</si>
  <si>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</si>
  <si>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</si>
  <si>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</si>
  <si>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</si>
  <si>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</si>
  <si>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</si>
  <si>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</si>
  <si>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</si>
  <si>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</si>
  <si>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</si>
  <si>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</si>
  <si>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</si>
  <si>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</si>
  <si>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</si>
  <si>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</si>
  <si>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</si>
  <si>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</si>
  <si>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</si>
  <si>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</si>
  <si>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</si>
  <si>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</si>
  <si>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</si>
  <si>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</si>
  <si>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</si>
  <si>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</si>
  <si>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</si>
  <si>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</si>
  <si>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</si>
  <si>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</si>
  <si>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</si>
  <si>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</si>
  <si>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</si>
  <si>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</si>
  <si>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</si>
  <si>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</si>
  <si>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</si>
  <si>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</si>
  <si>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</si>
  <si>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</si>
  <si>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</si>
  <si>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</si>
  <si>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</si>
  <si>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</si>
  <si>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</si>
  <si>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</si>
  <si>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</si>
  <si>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</si>
  <si>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</si>
  <si>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</si>
  <si>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</si>
  <si>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</si>
  <si>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</si>
  <si>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</si>
  <si>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</si>
  <si>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</si>
  <si>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</si>
  <si>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</si>
  <si>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</si>
  <si>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</si>
  <si>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</si>
  <si>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</si>
  <si>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</si>
  <si>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</si>
  <si>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</si>
  <si>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</si>
  <si>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</si>
  <si>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</si>
  <si>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</si>
  <si>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</si>
  <si>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</si>
  <si>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</si>
  <si>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</si>
  <si>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</si>
  <si>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</si>
  <si>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</si>
  <si>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</si>
  <si>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</si>
  <si>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</si>
  <si>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</si>
  <si>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</si>
  <si>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</si>
  <si>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</si>
  <si>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</si>
  <si>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</si>
  <si>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</si>
  <si>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</si>
  <si>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</si>
  <si>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</si>
  <si>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</si>
  <si>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</si>
  <si>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</si>
  <si>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</si>
  <si>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</si>
  <si>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</si>
  <si>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</si>
  <si>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</si>
  <si>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</si>
  <si>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</si>
  <si>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</si>
  <si>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</si>
  <si>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</si>
  <si>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</si>
  <si>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</si>
  <si>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</si>
  <si>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</si>
  <si>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</si>
  <si>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</si>
  <si>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</si>
  <si>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</si>
  <si>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</si>
  <si>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</si>
  <si>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</si>
  <si>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</si>
  <si>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</si>
  <si>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</si>
  <si>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</si>
  <si>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</si>
  <si>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</si>
  <si>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</si>
  <si>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</si>
  <si>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</si>
  <si>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</si>
  <si>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</si>
  <si>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</si>
  <si>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</si>
  <si>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</si>
  <si>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</si>
  <si>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</si>
  <si>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</si>
  <si>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</si>
  <si>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</si>
  <si>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</si>
  <si>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</si>
  <si>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</si>
  <si>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</si>
  <si>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</si>
  <si>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</si>
  <si>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</si>
  <si>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</si>
  <si>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</si>
  <si>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</si>
  <si>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</si>
  <si>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</si>
  <si>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</si>
  <si>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</si>
  <si>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</si>
  <si>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</si>
  <si>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</si>
  <si>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</si>
  <si>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</si>
  <si>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</si>
  <si>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</si>
  <si>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</si>
  <si>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</si>
  <si>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</si>
  <si>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</si>
  <si>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</si>
  <si>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</si>
  <si>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</si>
  <si>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</si>
  <si>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</si>
  <si>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</si>
  <si>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</si>
  <si>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</si>
  <si>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</si>
  <si>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</si>
  <si>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</si>
  <si>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</si>
  <si>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</si>
  <si>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</si>
  <si>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</si>
  <si>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</si>
  <si>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</si>
  <si>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</si>
  <si>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</si>
  <si>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</si>
  <si>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</si>
  <si>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</si>
  <si>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</si>
  <si>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</si>
  <si>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</si>
  <si>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</si>
  <si>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</si>
  <si>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</si>
  <si>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</si>
  <si>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</si>
  <si>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</si>
  <si>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</si>
  <si>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</si>
  <si>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</si>
  <si>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</si>
  <si>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</si>
  <si>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</si>
  <si>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</si>
  <si>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</si>
  <si>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</si>
  <si>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</si>
  <si>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</si>
  <si>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</si>
  <si>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</si>
  <si>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</si>
  <si>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</si>
  <si>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</si>
  <si>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</si>
  <si>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</si>
  <si>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</si>
  <si>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</si>
  <si>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</si>
  <si>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</si>
  <si>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</si>
  <si>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</si>
  <si>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</si>
  <si>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</si>
  <si>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</si>
  <si>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</si>
  <si>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</si>
  <si>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</si>
  <si>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</si>
  <si>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</si>
  <si>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</si>
  <si>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</si>
  <si>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</si>
  <si>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</si>
  <si>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</si>
  <si>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</si>
  <si>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</si>
  <si>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</si>
  <si>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</si>
  <si>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</si>
  <si>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</si>
  <si>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</si>
  <si>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</si>
  <si>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</si>
  <si>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</si>
  <si>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</si>
  <si>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</si>
  <si>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</si>
  <si>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</si>
  <si>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</si>
  <si>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</si>
  <si>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</si>
  <si>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</si>
  <si>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</si>
  <si>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</si>
  <si>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</si>
  <si>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</si>
  <si>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</si>
  <si>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</si>
  <si>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</si>
  <si>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</si>
  <si>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</si>
  <si>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</si>
  <si>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</si>
  <si>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</si>
  <si>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</si>
  <si>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</si>
  <si>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</si>
  <si>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</si>
  <si>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</si>
  <si>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</si>
  <si>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</si>
  <si>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</si>
  <si>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</si>
  <si>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</si>
  <si>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</si>
  <si>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</si>
  <si>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</si>
  <si>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</si>
  <si>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</si>
  <si>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</si>
  <si>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</si>
  <si>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</si>
  <si>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</si>
  <si>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</si>
  <si>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</si>
  <si>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</si>
  <si>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</si>
  <si>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</si>
  <si>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</si>
  <si>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</si>
  <si>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</si>
  <si>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</si>
  <si>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</si>
  <si>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</si>
  <si>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</si>
  <si>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</si>
  <si>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</si>
  <si>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</si>
  <si>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</si>
  <si>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</si>
  <si>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</si>
  <si>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</si>
  <si>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</si>
  <si>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</si>
  <si>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</si>
  <si>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</si>
  <si>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</si>
  <si>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</si>
  <si>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</si>
  <si>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</si>
  <si>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</si>
  <si>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</si>
  <si>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</si>
  <si>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</si>
  <si>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</si>
  <si>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</si>
  <si>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</si>
  <si>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</si>
  <si>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</si>
  <si>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</si>
  <si>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</si>
  <si>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</si>
  <si>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</si>
  <si>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</si>
  <si>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</si>
  <si>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</si>
  <si>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</si>
  <si>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</si>
  <si>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</si>
  <si>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</si>
  <si>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</si>
  <si>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</si>
  <si>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</si>
  <si>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</si>
  <si>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</si>
  <si>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</si>
  <si>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</si>
  <si>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</si>
  <si>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</si>
  <si>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</si>
  <si>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</si>
  <si>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</si>
  <si>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</si>
  <si>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</si>
  <si>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</si>
  <si>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</si>
  <si>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</si>
  <si>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</si>
  <si>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</si>
  <si>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</si>
  <si>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</si>
  <si>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</si>
  <si>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</si>
  <si>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</si>
  <si>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</si>
  <si>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</si>
  <si>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</si>
  <si>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</si>
  <si>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</si>
  <si>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</si>
  <si>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</si>
  <si>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</si>
  <si>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</si>
  <si>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</si>
  <si>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</si>
  <si>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</si>
  <si>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</si>
  <si>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</si>
  <si>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</si>
  <si>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</si>
  <si>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</si>
  <si>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</si>
  <si>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</si>
  <si>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</si>
  <si>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</si>
  <si>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</si>
  <si>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</si>
  <si>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</si>
  <si>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</si>
  <si>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</si>
  <si>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</si>
  <si>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</si>
  <si>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</si>
  <si>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</si>
  <si>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</si>
  <si>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</si>
  <si>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</si>
  <si>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</si>
  <si>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</si>
  <si>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</si>
  <si>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</si>
  <si>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</si>
  <si>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</si>
  <si>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</si>
  <si>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</si>
  <si>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</si>
  <si>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</si>
  <si>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</si>
  <si>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</si>
  <si>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</si>
  <si>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</si>
  <si>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</si>
  <si>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</si>
  <si>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</si>
  <si>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</si>
  <si>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</si>
  <si>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</si>
  <si>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</si>
  <si>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</si>
  <si>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</si>
  <si>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</si>
  <si>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</si>
  <si>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</si>
  <si>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</si>
  <si>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</si>
  <si>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</si>
  <si>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</si>
  <si>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</si>
  <si>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</si>
  <si>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</si>
  <si>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</si>
  <si>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</si>
  <si>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</si>
  <si>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</si>
  <si>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</si>
  <si>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</si>
  <si>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</si>
  <si>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</si>
  <si>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</si>
  <si>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</si>
  <si>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</si>
  <si>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</si>
  <si>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</si>
  <si>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</si>
  <si>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</si>
  <si>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</si>
  <si>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</si>
  <si>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</si>
  <si>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</si>
  <si>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</si>
  <si>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</si>
  <si>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</si>
  <si>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</si>
  <si>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</si>
  <si>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</si>
  <si>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</si>
  <si>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</si>
  <si>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</si>
  <si>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</si>
  <si>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</si>
  <si>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</si>
  <si>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</si>
  <si>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</si>
  <si>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</si>
  <si>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</si>
  <si>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</si>
  <si>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</si>
  <si>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</si>
  <si>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</si>
  <si>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</si>
  <si>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</si>
  <si>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</si>
  <si>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</si>
  <si>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</si>
  <si>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</si>
  <si>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</si>
  <si>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</si>
  <si>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</si>
  <si>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</si>
  <si>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</si>
  <si>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</si>
  <si>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</si>
  <si>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</si>
  <si>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</si>
  <si>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</si>
  <si>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</si>
  <si>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</si>
  <si>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</si>
  <si>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</si>
  <si>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</si>
  <si>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</si>
  <si>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</si>
  <si>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</si>
  <si>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</si>
  <si>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</si>
  <si>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</si>
  <si>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</si>
  <si>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</si>
  <si>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</si>
  <si>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</si>
  <si>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</si>
  <si>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</si>
  <si>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</si>
  <si>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</si>
  <si>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</si>
  <si>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</si>
  <si>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</si>
  <si>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</si>
  <si>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</si>
  <si>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</si>
  <si>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</si>
  <si>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</si>
  <si>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</si>
  <si>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</si>
  <si>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</si>
  <si>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</si>
  <si>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</si>
  <si>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</si>
  <si>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</si>
  <si>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</si>
  <si>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</si>
  <si>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</si>
  <si>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</si>
  <si>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</si>
  <si>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</si>
  <si>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</si>
  <si>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</si>
  <si>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</si>
  <si>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</si>
  <si>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</si>
  <si>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</si>
  <si>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</si>
  <si>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</si>
  <si>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</si>
  <si>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</si>
  <si>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</si>
  <si>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</si>
  <si>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</si>
  <si>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</si>
  <si>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</si>
  <si>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</si>
  <si>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</si>
  <si>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</si>
  <si>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</si>
  <si>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</si>
  <si>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</si>
  <si>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</si>
  <si>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</si>
  <si>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</si>
  <si>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</si>
  <si>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</si>
  <si>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</si>
  <si>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</si>
  <si>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</si>
  <si>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</si>
  <si>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</si>
  <si>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</si>
  <si>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</si>
  <si>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</si>
  <si>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</si>
  <si>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</si>
  <si>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</si>
  <si>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</si>
  <si>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</si>
  <si>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</si>
  <si>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</si>
  <si>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</si>
  <si>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</si>
  <si>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</si>
  <si>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</si>
  <si>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</si>
  <si>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</si>
  <si>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</si>
  <si>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</si>
  <si>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</si>
  <si>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</si>
  <si>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</si>
  <si>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</si>
  <si>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</si>
  <si>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</si>
  <si>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</si>
  <si>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</si>
  <si>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</si>
  <si>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</si>
  <si>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</si>
  <si>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</si>
  <si>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</si>
  <si>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</si>
  <si>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</si>
  <si>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</si>
  <si>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</si>
  <si>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</si>
  <si>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</si>
  <si>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</si>
  <si>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</si>
  <si>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</si>
  <si>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</si>
  <si>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</si>
  <si>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</si>
  <si>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</si>
  <si>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</si>
  <si>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</si>
  <si>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</si>
  <si>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</si>
  <si>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</si>
  <si>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</si>
  <si>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</si>
  <si>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</si>
  <si>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</si>
  <si>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</si>
  <si>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</si>
  <si>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</si>
  <si>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</si>
  <si>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</si>
  <si>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</si>
  <si>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</si>
  <si>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</si>
  <si>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</si>
  <si>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</si>
  <si>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</si>
  <si>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</si>
  <si>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</si>
  <si>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</si>
  <si>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</si>
  <si>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</si>
  <si>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</si>
  <si>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</si>
  <si>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</si>
  <si>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</si>
  <si>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</si>
  <si>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</si>
  <si>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</si>
  <si>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</si>
  <si>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</si>
  <si>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</si>
  <si>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</si>
  <si>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</si>
  <si>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</si>
  <si>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</si>
  <si>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</si>
  <si>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</si>
  <si>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</si>
  <si>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</si>
  <si>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</si>
  <si>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</si>
  <si>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</si>
  <si>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</si>
  <si>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</si>
  <si>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</si>
  <si>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</si>
  <si>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</si>
  <si>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</si>
  <si>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</si>
  <si>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</si>
  <si>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</si>
  <si>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</si>
  <si>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</si>
  <si>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</si>
  <si>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</si>
  <si>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</si>
  <si>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</si>
  <si>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</si>
  <si>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</si>
  <si>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</si>
  <si>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</si>
  <si>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</si>
  <si>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</si>
  <si>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</si>
  <si>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</si>
  <si>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</si>
  <si>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</si>
  <si>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</si>
  <si>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</si>
  <si>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</si>
  <si>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</si>
  <si>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</si>
  <si>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</si>
  <si>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</si>
  <si>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</si>
  <si>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</si>
  <si>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</si>
  <si>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</si>
  <si>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</si>
  <si>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</si>
  <si>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</si>
  <si>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</si>
  <si>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</si>
  <si>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</si>
  <si>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</si>
  <si>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</si>
  <si>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</si>
  <si>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</si>
  <si>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</si>
  <si>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</si>
  <si>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</si>
  <si>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</si>
  <si>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</si>
  <si>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</si>
  <si>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</si>
  <si>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</si>
  <si>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</si>
  <si>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</si>
  <si>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</si>
  <si>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</si>
  <si>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</si>
  <si>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</si>
  <si>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</si>
  <si>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</si>
  <si>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</si>
  <si>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</si>
  <si>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</si>
  <si>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</si>
  <si>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</si>
  <si>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</si>
  <si>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</si>
  <si>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</si>
  <si>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</si>
  <si>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</si>
  <si>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</si>
  <si>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</si>
  <si>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</si>
  <si>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</si>
  <si>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</si>
  <si>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</si>
  <si>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</si>
  <si>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</si>
  <si>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</si>
  <si>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</si>
  <si>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</si>
  <si>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</si>
  <si>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</si>
  <si>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</si>
  <si>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</si>
  <si>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</si>
  <si>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</si>
  <si>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</si>
  <si>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</si>
  <si>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</si>
  <si>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</si>
  <si>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</si>
  <si>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</si>
  <si>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</si>
  <si>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</si>
  <si>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</si>
  <si>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</si>
  <si>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</si>
  <si>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</si>
  <si>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</si>
  <si>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</si>
  <si>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</si>
  <si>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</si>
  <si>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</si>
  <si>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</si>
  <si>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</si>
  <si>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</si>
  <si>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</si>
  <si>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</si>
  <si>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</si>
  <si>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</si>
  <si>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</si>
  <si>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</si>
  <si>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</si>
  <si>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</si>
  <si>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</si>
  <si>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</si>
  <si>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</si>
  <si>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</si>
  <si>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</si>
  <si>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</si>
  <si>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</si>
  <si>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</si>
  <si>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</si>
  <si>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</si>
  <si>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</si>
  <si>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</si>
  <si>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</si>
  <si>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</si>
  <si>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</si>
  <si>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</si>
  <si>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</si>
  <si>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</si>
  <si>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</si>
  <si>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</si>
  <si>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</si>
  <si>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</si>
  <si>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</si>
  <si>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</si>
  <si>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</si>
  <si>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</si>
  <si>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</si>
  <si>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</si>
  <si>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</si>
  <si>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</si>
  <si>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</si>
  <si>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</si>
  <si>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</si>
  <si>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</si>
  <si>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</si>
  <si>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</si>
  <si>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</si>
  <si>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</si>
  <si>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</si>
  <si>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</si>
  <si>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</si>
  <si>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</si>
  <si>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</si>
  <si>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</si>
  <si>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</si>
  <si>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</si>
  <si>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</si>
  <si>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</si>
  <si>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</si>
  <si>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</si>
  <si>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</si>
  <si>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</si>
  <si>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</si>
  <si>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</si>
  <si>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</si>
  <si>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</si>
  <si>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</si>
  <si>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</si>
  <si>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</si>
  <si>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</si>
  <si>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</si>
  <si>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</si>
  <si>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</si>
  <si>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</si>
  <si>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</si>
  <si>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</si>
  <si>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</si>
  <si>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</si>
  <si>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</si>
  <si>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</si>
  <si>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</si>
  <si>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</si>
  <si>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</si>
  <si>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</si>
  <si>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</si>
  <si>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</si>
  <si>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</si>
  <si>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</si>
  <si>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</si>
  <si>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</si>
  <si>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</si>
  <si>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</si>
  <si>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</si>
  <si>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</si>
  <si>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</si>
  <si>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</si>
  <si>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</si>
  <si>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</si>
  <si>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</si>
  <si>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</si>
  <si>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</si>
  <si>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</si>
  <si>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</si>
  <si>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</si>
  <si>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</si>
  <si>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</si>
  <si>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</si>
  <si>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</si>
  <si>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</si>
  <si>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</si>
  <si>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</si>
  <si>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</si>
  <si>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</si>
  <si>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</si>
  <si>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</si>
  <si>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</si>
  <si>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</si>
  <si>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</si>
  <si>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</si>
  <si>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</si>
  <si>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</si>
  <si>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</si>
  <si>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</si>
  <si>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</si>
  <si>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</si>
  <si>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</si>
  <si>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</si>
  <si>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</si>
  <si>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</si>
  <si>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</si>
  <si>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</si>
  <si>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</si>
  <si>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</si>
  <si>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</si>
  <si>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</si>
  <si>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</si>
  <si>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</si>
  <si>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</si>
  <si>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</si>
  <si>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</si>
  <si>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</si>
  <si>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</si>
  <si>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</si>
  <si>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</si>
  <si>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</si>
  <si>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</si>
  <si>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</si>
  <si>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</si>
  <si>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</si>
  <si>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</si>
  <si>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</si>
  <si>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</si>
  <si>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</si>
  <si>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</si>
  <si>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</si>
  <si>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</si>
  <si>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</si>
  <si>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</si>
  <si>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</si>
  <si>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</si>
  <si>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</si>
  <si>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</si>
  <si>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</si>
  <si>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</si>
  <si>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</si>
  <si>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</si>
  <si>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</si>
  <si>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</si>
  <si>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</si>
  <si>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</si>
  <si>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</si>
  <si>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</si>
  <si>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</si>
  <si>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</si>
  <si>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</si>
  <si>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</si>
  <si>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</si>
  <si>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</si>
  <si>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</si>
  <si>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</si>
  <si>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</si>
  <si>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</si>
  <si>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</si>
  <si>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</si>
  <si>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</si>
  <si>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</si>
  <si>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</si>
  <si>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</si>
  <si>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</si>
  <si>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</si>
  <si>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</si>
  <si>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</si>
  <si>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</si>
  <si>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</si>
  <si>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</si>
  <si>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</si>
  <si>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</si>
  <si>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</si>
  <si>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</si>
  <si>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</si>
  <si>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</si>
  <si>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</si>
  <si>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</si>
  <si>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</si>
  <si>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</si>
  <si>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</si>
  <si>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</si>
  <si>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</si>
  <si>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</si>
  <si>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</si>
  <si>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</si>
  <si>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</si>
  <si>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</si>
  <si>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</si>
  <si>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</si>
  <si>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</si>
  <si>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</si>
  <si>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</si>
  <si>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</si>
  <si>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</si>
  <si>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</si>
  <si>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</si>
  <si>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</si>
  <si>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</si>
  <si>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</si>
  <si>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</si>
  <si>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</si>
  <si>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</si>
  <si>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</si>
  <si>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</si>
  <si>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</si>
  <si>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</si>
  <si>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</si>
  <si>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</si>
  <si>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</si>
  <si>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</si>
  <si>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</si>
  <si>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</si>
  <si>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</si>
  <si>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</si>
  <si>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</si>
  <si>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</si>
  <si>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</si>
  <si>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</si>
  <si>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</si>
  <si>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</si>
  <si>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</si>
  <si>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</si>
  <si>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</si>
  <si>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</si>
  <si>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</si>
  <si>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</si>
  <si>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</si>
  <si>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</si>
  <si>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</si>
  <si>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</si>
  <si>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</si>
  <si>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</si>
  <si>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</si>
  <si>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</si>
  <si>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</si>
  <si>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</si>
  <si>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</si>
  <si>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</si>
  <si>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</si>
  <si>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</si>
  <si>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</si>
  <si>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</si>
  <si>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</si>
  <si>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</si>
  <si>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</si>
  <si>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</si>
  <si>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</si>
  <si>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</si>
  <si>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</si>
  <si>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</si>
  <si>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</si>
  <si>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</si>
  <si>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</si>
  <si>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</si>
  <si>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</si>
  <si>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</si>
  <si>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</si>
  <si>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</si>
  <si>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</si>
  <si>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</si>
  <si>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</si>
  <si>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</si>
  <si>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</si>
  <si>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</si>
  <si>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</si>
  <si>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</si>
  <si>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</si>
  <si>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</si>
  <si>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</si>
  <si>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</si>
  <si>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</si>
  <si>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</si>
  <si>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</si>
  <si>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</si>
  <si>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</si>
  <si>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</si>
  <si>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</si>
  <si>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</si>
  <si>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</si>
  <si>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</si>
  <si>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</si>
  <si>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</si>
  <si>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</si>
  <si>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</si>
  <si>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</si>
  <si>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</si>
  <si>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</si>
  <si>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</si>
  <si>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</si>
  <si>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</si>
  <si>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</si>
  <si>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</si>
  <si>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</si>
  <si>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</si>
  <si>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</si>
  <si>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</si>
  <si>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</si>
  <si>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</si>
  <si>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</si>
  <si>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</si>
  <si>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</si>
  <si>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</si>
  <si>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</si>
  <si>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</si>
  <si>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</si>
  <si>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</si>
  <si>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</si>
  <si>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</si>
  <si>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</si>
  <si>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</si>
  <si>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</si>
  <si>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</si>
  <si>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</si>
  <si>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</si>
  <si>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</si>
  <si>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</si>
  <si>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</si>
  <si>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</si>
  <si>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</si>
  <si>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</si>
  <si>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</si>
  <si>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</si>
  <si>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</si>
  <si>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</si>
  <si>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</si>
  <si>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</si>
  <si>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</si>
  <si>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</si>
  <si>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</si>
  <si>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</si>
  <si>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</si>
  <si>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</si>
  <si>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</si>
  <si>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</si>
  <si>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</si>
  <si>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</si>
  <si>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</si>
  <si>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</si>
  <si>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</si>
  <si>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</si>
  <si>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</si>
  <si>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</si>
  <si>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</si>
  <si>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</si>
  <si>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</si>
  <si>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</si>
  <si>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</si>
  <si>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</si>
  <si>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</si>
  <si>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</si>
  <si>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</si>
  <si>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</si>
  <si>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</si>
  <si>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</si>
  <si>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</si>
  <si>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</si>
  <si>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</si>
  <si>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</si>
  <si>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</si>
  <si>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</si>
  <si>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</si>
  <si>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</si>
  <si>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</si>
  <si>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</si>
  <si>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</si>
  <si>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</si>
  <si>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</si>
  <si>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</si>
  <si>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</si>
  <si>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</si>
  <si>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</si>
  <si>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</si>
  <si>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</si>
  <si>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</si>
  <si>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</si>
  <si>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</si>
  <si>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</si>
  <si>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</si>
  <si>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</si>
  <si>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</si>
  <si>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</si>
  <si>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</si>
  <si>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</si>
  <si>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</si>
  <si>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</si>
  <si>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</si>
  <si>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</si>
  <si>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</si>
  <si>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</si>
  <si>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</si>
  <si>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</si>
  <si>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</si>
  <si>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</si>
  <si>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</si>
  <si>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</si>
  <si>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</si>
  <si>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</si>
  <si>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</si>
  <si>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</si>
  <si>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</si>
  <si>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</si>
  <si>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</si>
  <si>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</si>
  <si>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</si>
  <si>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</si>
  <si>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</si>
  <si>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</si>
  <si>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</si>
  <si>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</si>
  <si>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</si>
  <si>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</si>
  <si>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</si>
  <si>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</si>
  <si>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</si>
  <si>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</si>
  <si>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</si>
  <si>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</si>
  <si>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</si>
  <si>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</si>
  <si>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</si>
  <si>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</si>
  <si>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</si>
  <si>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</si>
  <si>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</si>
  <si>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</si>
  <si>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</si>
  <si>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</si>
  <si>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</si>
  <si>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</si>
  <si>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</si>
  <si>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</si>
  <si>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</si>
  <si>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</si>
  <si>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</si>
  <si>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</si>
  <si>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</si>
  <si>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</si>
  <si>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</si>
  <si>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</si>
  <si>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</si>
  <si>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</si>
  <si>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</si>
  <si>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</si>
  <si>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</si>
  <si>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</si>
  <si>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</si>
  <si>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</si>
  <si>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</si>
  <si>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</si>
  <si>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</si>
  <si>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</si>
  <si>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</si>
  <si>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</si>
  <si>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</si>
  <si>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</si>
  <si>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</si>
  <si>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</si>
  <si>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</si>
  <si>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</si>
  <si>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</si>
  <si>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</si>
  <si>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</si>
  <si>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</si>
  <si>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</si>
  <si>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</si>
  <si>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</si>
  <si>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</si>
  <si>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</si>
  <si>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</si>
  <si>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</si>
  <si>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</si>
  <si>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</si>
  <si>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</si>
  <si>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</si>
  <si>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</si>
  <si>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</si>
  <si>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</si>
  <si>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</si>
  <si>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</si>
  <si>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</si>
  <si>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</si>
  <si>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</si>
  <si>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</si>
  <si>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</si>
  <si>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</si>
  <si>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</si>
  <si>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</si>
  <si>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</si>
  <si>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</si>
  <si>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</si>
  <si>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</si>
  <si>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</si>
  <si>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</si>
  <si>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</si>
  <si>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</si>
  <si>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</si>
  <si>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</si>
  <si>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</si>
  <si>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</si>
  <si>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</si>
  <si>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</si>
  <si>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</si>
  <si>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</si>
  <si>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</si>
  <si>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</si>
  <si>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</si>
  <si>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</si>
  <si>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</si>
  <si>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</si>
  <si>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</si>
  <si>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</si>
  <si>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</si>
  <si>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</si>
  <si>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</si>
  <si>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</si>
  <si>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</si>
  <si>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</si>
  <si>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</si>
  <si>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</si>
  <si>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</si>
  <si>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</si>
  <si>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</si>
  <si>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</si>
  <si>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</si>
  <si>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</si>
  <si>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</si>
  <si>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</si>
  <si>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</si>
  <si>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</si>
  <si>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</si>
  <si>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</si>
  <si>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</si>
  <si>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</si>
  <si>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</si>
  <si>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</si>
  <si>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</si>
  <si>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</si>
  <si>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</si>
  <si>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</si>
  <si>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</si>
  <si>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</si>
  <si>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</si>
  <si>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</si>
  <si>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</si>
  <si>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</si>
  <si>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</si>
  <si>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</si>
  <si>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</si>
  <si>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</si>
  <si>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</si>
  <si>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</si>
  <si>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</si>
  <si>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</si>
  <si>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</si>
  <si>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</si>
  <si>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</si>
  <si>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</si>
  <si>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</si>
  <si>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</si>
  <si>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</si>
  <si>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</si>
  <si>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</si>
  <si>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</si>
  <si>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</si>
  <si>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</si>
  <si>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</si>
  <si>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</si>
  <si>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</si>
  <si>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</si>
  <si>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</si>
  <si>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</si>
  <si>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</si>
  <si>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</si>
  <si>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</si>
  <si>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</si>
  <si>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</si>
  <si>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</si>
  <si>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</si>
  <si>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</si>
  <si>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</si>
  <si>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</si>
  <si>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</si>
  <si>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</si>
  <si>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</si>
  <si>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</si>
  <si>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</si>
  <si>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</si>
  <si>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</si>
  <si>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</si>
  <si>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</si>
  <si>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</si>
  <si>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</si>
  <si>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</si>
  <si>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</si>
  <si>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</si>
  <si>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</si>
  <si>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</si>
  <si>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</si>
  <si>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</si>
  <si>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</si>
  <si>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</si>
  <si>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</si>
  <si>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</si>
  <si>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</si>
  <si>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</si>
  <si>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</si>
  <si>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</si>
  <si>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</si>
  <si>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</si>
  <si>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</si>
  <si>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</si>
  <si>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</si>
  <si>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</si>
  <si>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</si>
  <si>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</si>
  <si>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</si>
  <si>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</si>
  <si>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</si>
  <si>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</si>
  <si>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</si>
  <si>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</si>
  <si>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</si>
  <si>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</si>
  <si>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</si>
  <si>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</si>
  <si>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</si>
  <si>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</si>
  <si>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</si>
  <si>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</si>
  <si>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</si>
  <si>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</si>
  <si>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</si>
  <si>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</si>
  <si>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</si>
  <si>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</si>
  <si>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</si>
  <si>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</si>
  <si>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</si>
  <si>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</si>
  <si>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</si>
  <si>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</si>
  <si>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</si>
  <si>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</si>
  <si>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</si>
  <si>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</si>
  <si>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</si>
  <si>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</si>
  <si>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</si>
  <si>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</si>
  <si>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</si>
  <si>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</si>
  <si>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</si>
  <si>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</si>
  <si>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</si>
  <si>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</si>
  <si>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</si>
  <si>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</si>
  <si>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</si>
  <si>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</si>
  <si>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</si>
  <si>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</si>
  <si>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</si>
  <si>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</si>
  <si>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</si>
  <si>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</si>
  <si>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</si>
  <si>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</si>
  <si>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</si>
  <si>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</si>
  <si>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</si>
  <si>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</si>
  <si>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</si>
  <si>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</si>
  <si>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</si>
  <si>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</si>
  <si>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</si>
  <si>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</si>
  <si>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</si>
  <si>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</si>
  <si>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</si>
  <si>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</si>
  <si>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</si>
  <si>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</si>
  <si>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</si>
  <si>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</si>
  <si>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</si>
  <si>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</si>
  <si>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</si>
  <si>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</si>
  <si>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</si>
  <si>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</si>
  <si>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</si>
  <si>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</si>
  <si>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</si>
  <si>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</si>
  <si>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</si>
  <si>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</si>
  <si>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</si>
  <si>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</si>
  <si>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</si>
  <si>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</si>
  <si>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</si>
  <si>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</si>
  <si>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</si>
  <si>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</si>
  <si>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</si>
  <si>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</si>
  <si>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</si>
  <si>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</si>
  <si>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</si>
  <si>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</si>
  <si>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</si>
  <si>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</si>
  <si>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</si>
  <si>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</si>
  <si>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</si>
  <si>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</si>
  <si>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</si>
  <si>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</si>
  <si>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</si>
  <si>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</si>
  <si>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</si>
  <si>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</si>
  <si>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</si>
  <si>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</si>
  <si>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</si>
  <si>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</si>
  <si>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</si>
  <si>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</si>
  <si>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</si>
  <si>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</si>
  <si>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</si>
  <si>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</si>
  <si>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</si>
  <si>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</si>
  <si>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</si>
  <si>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</si>
  <si>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</si>
  <si>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</si>
  <si>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</si>
  <si>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</si>
  <si>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</si>
  <si>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</si>
  <si>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</si>
  <si>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</si>
  <si>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</si>
  <si>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</si>
  <si>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</si>
  <si>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</si>
  <si>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</si>
  <si>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</si>
  <si>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</si>
  <si>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</si>
  <si>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</si>
  <si>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</si>
  <si>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</si>
  <si>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</si>
  <si>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</si>
  <si>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</si>
  <si>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</si>
  <si>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</si>
  <si>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</si>
  <si>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</si>
  <si>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</si>
  <si>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</si>
  <si>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</si>
  <si>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</si>
  <si>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</si>
  <si>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</si>
  <si>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</si>
  <si>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</si>
  <si>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</si>
  <si>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</si>
  <si>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</si>
  <si>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</si>
  <si>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</si>
  <si>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</si>
  <si>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</si>
  <si>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</si>
  <si>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</si>
  <si>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</si>
  <si>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</si>
  <si>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</si>
  <si>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</si>
  <si>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</si>
  <si>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</si>
  <si>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</si>
  <si>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</si>
  <si>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</si>
  <si>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</si>
  <si>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</si>
  <si>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</si>
  <si>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</si>
  <si>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</si>
  <si>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</si>
  <si>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</si>
  <si>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</si>
  <si>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</si>
  <si>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</si>
  <si>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</si>
  <si>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</si>
  <si>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</si>
  <si>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</si>
  <si>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</si>
  <si>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</si>
  <si>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</si>
  <si>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</si>
  <si>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</si>
  <si>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</si>
  <si>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</si>
  <si>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</si>
  <si>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</si>
  <si>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</si>
  <si>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</si>
  <si>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</si>
  <si>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</si>
  <si>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</si>
  <si>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</si>
  <si>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</si>
  <si>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</si>
  <si>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</si>
  <si>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</si>
  <si>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</si>
  <si>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</si>
  <si>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</si>
  <si>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</si>
  <si>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</si>
  <si>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</si>
  <si>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</si>
  <si>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</si>
  <si>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</si>
  <si>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</si>
  <si>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</si>
  <si>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</si>
  <si>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</si>
  <si>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</si>
  <si>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</si>
  <si>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</si>
  <si>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</si>
  <si>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</si>
  <si>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</si>
  <si>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</si>
  <si>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</si>
  <si>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</si>
  <si>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</si>
  <si>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</si>
  <si>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</si>
  <si>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</si>
  <si>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</si>
  <si>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</si>
  <si>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</si>
  <si>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</si>
  <si>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</si>
  <si>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</si>
  <si>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</si>
  <si>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</si>
  <si>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</si>
  <si>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</si>
  <si>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</si>
  <si>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</si>
  <si>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</si>
  <si>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</si>
  <si>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</si>
  <si>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</si>
  <si>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</si>
  <si>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</si>
  <si>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</si>
  <si>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</si>
  <si>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</si>
  <si>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</si>
  <si>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</si>
  <si>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</si>
  <si>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</si>
  <si>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</si>
  <si>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</si>
  <si>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</si>
  <si>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</si>
  <si>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</si>
  <si>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</si>
  <si>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</si>
  <si>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</si>
  <si>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</si>
  <si>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</si>
  <si>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</si>
  <si>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</si>
  <si>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</si>
  <si>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</si>
  <si>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</si>
  <si>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</si>
  <si>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</si>
  <si>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</si>
  <si>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</si>
  <si>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</si>
  <si>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</si>
  <si>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</si>
  <si>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</si>
  <si>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</si>
  <si>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</si>
  <si>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</si>
  <si>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</si>
  <si>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</si>
  <si>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</si>
  <si>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</si>
  <si>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</si>
  <si>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</si>
  <si>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</si>
  <si>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</si>
  <si>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</si>
  <si>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</si>
  <si>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</si>
  <si>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</si>
  <si>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</si>
  <si>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</si>
  <si>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</si>
  <si>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</si>
  <si>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</si>
  <si>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</si>
  <si>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</si>
  <si>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</si>
  <si>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</si>
  <si>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</si>
  <si>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</si>
  <si>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</si>
  <si>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</si>
  <si>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</si>
  <si>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</si>
  <si>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</si>
  <si>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</si>
  <si>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</si>
  <si>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</si>
  <si>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</si>
  <si>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</si>
  <si>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</si>
  <si>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</si>
  <si>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</si>
  <si>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</si>
  <si>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</si>
  <si>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</si>
  <si>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</si>
  <si>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</si>
  <si>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</si>
  <si>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</si>
  <si>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</si>
  <si>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</si>
  <si>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</si>
  <si>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</si>
  <si>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</si>
  <si>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</si>
  <si>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</si>
  <si>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</si>
  <si>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</si>
  <si>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</si>
  <si>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</si>
  <si>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</si>
  <si>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</si>
  <si>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</si>
  <si>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</si>
  <si>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</si>
  <si>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</si>
  <si>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</si>
  <si>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</si>
  <si>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</si>
  <si>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</si>
  <si>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</si>
  <si>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</si>
  <si>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</si>
  <si>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</si>
  <si>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</si>
  <si>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</si>
  <si>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</si>
  <si>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</si>
  <si>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</si>
  <si>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</si>
  <si>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</si>
  <si>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</si>
  <si>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</si>
  <si>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</si>
  <si>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</si>
  <si>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</si>
  <si>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</si>
  <si>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</si>
  <si>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</si>
  <si>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</si>
  <si>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</si>
  <si>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</si>
  <si>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</si>
  <si>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</si>
  <si>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</si>
  <si>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</si>
  <si>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</si>
  <si>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</si>
  <si>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</si>
  <si>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</si>
  <si>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</si>
  <si>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</si>
  <si>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</si>
  <si>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</si>
  <si>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</si>
  <si>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</si>
  <si>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</si>
  <si>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</si>
  <si>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</si>
  <si>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</si>
  <si>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</si>
  <si>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</si>
  <si>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</si>
  <si>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</si>
  <si>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</si>
  <si>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</si>
  <si>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</si>
  <si>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</si>
  <si>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</si>
  <si>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</si>
  <si>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</si>
  <si>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</si>
  <si>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</si>
  <si>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</si>
  <si>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</si>
  <si>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</si>
  <si>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</si>
  <si>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</si>
  <si>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</si>
  <si>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</si>
  <si>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</si>
  <si>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</si>
  <si>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</si>
  <si>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</si>
  <si>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</si>
  <si>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</si>
  <si>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</si>
  <si>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</si>
  <si>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</si>
  <si>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</si>
  <si>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</si>
  <si>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</si>
  <si>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</si>
  <si>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</si>
  <si>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</si>
  <si>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</si>
  <si>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</si>
  <si>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</si>
  <si>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</si>
  <si>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</si>
  <si>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</si>
  <si>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</si>
  <si>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</si>
  <si>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</si>
  <si>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</si>
  <si>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</si>
  <si>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</si>
  <si>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</si>
  <si>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</si>
  <si>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</si>
  <si>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</si>
  <si>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</si>
  <si>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</si>
  <si>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</si>
  <si>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</si>
  <si>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</si>
  <si>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</si>
  <si>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</si>
  <si>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</si>
  <si>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</si>
  <si>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</si>
  <si>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</si>
  <si>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</si>
  <si>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</si>
  <si>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</si>
  <si>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</si>
  <si>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</si>
  <si>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</si>
  <si>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</si>
  <si>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</si>
  <si>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</si>
  <si>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</si>
  <si>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</si>
  <si>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</si>
  <si>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</si>
  <si>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</si>
  <si>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</si>
  <si>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</si>
  <si>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</si>
  <si>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</si>
  <si>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</si>
  <si>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</si>
  <si>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</si>
  <si>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</si>
  <si>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</si>
  <si>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</si>
  <si>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</si>
  <si>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</si>
  <si>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</si>
  <si>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</si>
  <si>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</si>
  <si>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</si>
  <si>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</si>
  <si>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</si>
  <si>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</si>
  <si>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</si>
  <si>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</si>
  <si>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</si>
  <si>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</si>
  <si>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</si>
  <si>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</si>
  <si>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</si>
  <si>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</si>
  <si>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</si>
  <si>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</si>
  <si>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</si>
  <si>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</si>
  <si>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</si>
  <si>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</si>
  <si>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</si>
  <si>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</si>
  <si>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</si>
  <si>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</si>
  <si>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</si>
  <si>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</si>
  <si>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</si>
  <si>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</si>
  <si>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</si>
  <si>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</si>
  <si>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</si>
  <si>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</si>
  <si>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</si>
  <si>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</si>
  <si>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</si>
  <si>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</si>
  <si>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</si>
  <si>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</si>
  <si>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</si>
  <si>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</si>
  <si>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</si>
  <si>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</si>
  <si>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</si>
  <si>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</si>
  <si>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</si>
  <si>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</si>
  <si>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</si>
  <si>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</si>
  <si>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</si>
  <si>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</si>
  <si>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</si>
  <si>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</si>
  <si>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</si>
  <si>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</si>
  <si>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</si>
  <si>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</si>
  <si>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</si>
  <si>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</si>
  <si>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</si>
  <si>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</si>
  <si>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</si>
  <si>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</si>
  <si>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</si>
  <si>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</si>
  <si>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</si>
  <si>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</si>
  <si>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</si>
  <si>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</si>
  <si>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</si>
  <si>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</si>
  <si>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</si>
  <si>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</si>
  <si>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</si>
  <si>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</si>
  <si>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</si>
  <si>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</si>
  <si>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</si>
  <si>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</si>
  <si>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</si>
  <si>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</si>
  <si>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</si>
  <si>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</si>
  <si>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</si>
  <si>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</si>
  <si>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</si>
  <si>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</si>
  <si>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</si>
  <si>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</si>
  <si>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</si>
  <si>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</si>
  <si>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</si>
  <si>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</si>
  <si>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</si>
  <si>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</si>
  <si>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</si>
  <si>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</si>
  <si>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</si>
  <si>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</si>
  <si>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</si>
  <si>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</si>
  <si>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</si>
  <si>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</si>
  <si>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</si>
  <si>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</si>
  <si>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</si>
  <si>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</si>
  <si>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</si>
  <si>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</si>
  <si>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</si>
  <si>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</si>
  <si>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</si>
  <si>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</si>
  <si>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</si>
  <si>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</si>
  <si>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</si>
  <si>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</si>
  <si>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</si>
  <si>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</si>
  <si>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</si>
  <si>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</si>
  <si>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</si>
  <si>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</si>
  <si>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</si>
  <si>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</si>
  <si>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</si>
  <si>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</si>
  <si>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</si>
  <si>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</si>
  <si>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</si>
  <si>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</si>
  <si>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</si>
  <si>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</si>
  <si>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</si>
  <si>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</si>
  <si>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</si>
  <si>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</si>
  <si>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</si>
  <si>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</si>
  <si>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</si>
  <si>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</si>
  <si>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</si>
  <si>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</si>
  <si>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</si>
  <si>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</si>
  <si>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</si>
  <si>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</si>
  <si>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</si>
  <si>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</si>
  <si>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</si>
  <si>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</si>
  <si>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</si>
  <si>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</si>
  <si>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</si>
  <si>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</si>
  <si>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</si>
  <si>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</si>
  <si>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</si>
  <si>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</si>
  <si>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</si>
  <si>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</si>
  <si>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</si>
  <si>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</si>
  <si>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</si>
  <si>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</si>
  <si>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</si>
  <si>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</si>
  <si>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</si>
  <si>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</si>
  <si>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</si>
  <si>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</si>
  <si>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</si>
  <si>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</si>
  <si>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</si>
  <si>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</si>
  <si>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</si>
  <si>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</si>
  <si>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</si>
  <si>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</si>
  <si>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</si>
  <si>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</si>
  <si>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</si>
  <si>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</si>
  <si>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</si>
  <si>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</si>
  <si>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</si>
  <si>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</si>
  <si>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</si>
  <si>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</si>
  <si>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</si>
  <si>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</si>
  <si>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</si>
  <si>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</si>
  <si>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</si>
  <si>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</si>
  <si>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</si>
  <si>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</si>
  <si>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</si>
  <si>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</si>
  <si>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</si>
  <si>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</si>
  <si>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</si>
  <si>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</si>
  <si>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</si>
  <si>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</si>
  <si>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</si>
  <si>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</si>
  <si>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</si>
  <si>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</si>
  <si>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</si>
  <si>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</si>
  <si>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</si>
  <si>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</si>
  <si>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</si>
  <si>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</si>
  <si>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</si>
  <si>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</si>
  <si>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</si>
  <si>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</si>
  <si>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</si>
  <si>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</si>
  <si>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</si>
  <si>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</si>
  <si>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</si>
  <si>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</si>
  <si>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</si>
  <si>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</si>
  <si>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</si>
  <si>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</si>
  <si>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</si>
  <si>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</si>
  <si>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</si>
  <si>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</si>
  <si>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</si>
  <si>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</si>
  <si>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</si>
  <si>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</si>
  <si>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</si>
  <si>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</si>
  <si>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</si>
  <si>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</si>
  <si>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</si>
  <si>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</si>
  <si>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</si>
  <si>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</si>
  <si>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</si>
  <si>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</si>
  <si>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</si>
  <si>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</si>
  <si>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</si>
  <si>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</si>
  <si>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</si>
  <si>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</si>
  <si>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</si>
  <si>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</si>
  <si>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</si>
  <si>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</si>
  <si>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</si>
  <si>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</si>
  <si>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</si>
  <si>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</si>
  <si>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</si>
  <si>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</si>
  <si>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</si>
  <si>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</si>
  <si>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</si>
  <si>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</si>
  <si>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</si>
  <si>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</si>
  <si>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</si>
  <si>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</si>
  <si>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</si>
  <si>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</si>
  <si>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</si>
  <si>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</si>
  <si>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</si>
  <si>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</si>
  <si>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</si>
  <si>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</si>
  <si>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</si>
  <si>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</si>
  <si>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</si>
  <si>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</si>
  <si>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</si>
  <si>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</si>
  <si>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</si>
  <si>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</si>
  <si>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</si>
  <si>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</si>
  <si>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</si>
  <si>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</si>
  <si>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</si>
  <si>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</si>
  <si>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</si>
  <si>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</si>
  <si>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</si>
  <si>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</si>
  <si>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</si>
  <si>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</si>
  <si>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</si>
  <si>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</si>
  <si>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</si>
  <si>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</si>
  <si>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</si>
  <si>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</si>
  <si>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</si>
  <si>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</si>
  <si>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</si>
  <si>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</si>
  <si>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</si>
  <si>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</si>
  <si>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</si>
  <si>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</si>
  <si>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</si>
  <si>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</si>
  <si>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</si>
  <si>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</si>
  <si>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</si>
  <si>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</si>
  <si>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</si>
  <si>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</si>
  <si>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</si>
  <si>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</si>
  <si>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</si>
  <si>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</si>
  <si>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</si>
  <si>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</si>
  <si>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</si>
  <si>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</si>
  <si>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</si>
  <si>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</si>
  <si>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</si>
  <si>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</si>
  <si>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</si>
  <si>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</si>
  <si>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</si>
  <si>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</si>
  <si>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</si>
  <si>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</si>
  <si>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</si>
  <si>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</si>
  <si>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</si>
  <si>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</si>
  <si>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</si>
  <si>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</si>
  <si>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</si>
  <si>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</si>
  <si>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</si>
  <si>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</si>
  <si>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</si>
  <si>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</si>
  <si>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</si>
  <si>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</si>
  <si>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</si>
  <si>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</si>
  <si>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</si>
  <si>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</si>
  <si>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</si>
  <si>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</si>
  <si>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</si>
  <si>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</si>
  <si>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</si>
  <si>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</si>
  <si>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</si>
  <si>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</si>
  <si>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</si>
  <si>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</si>
  <si>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</si>
  <si>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</si>
  <si>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</si>
  <si>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</si>
  <si>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</si>
  <si>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</si>
  <si>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</si>
  <si>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</si>
  <si>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</si>
  <si>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</si>
  <si>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</si>
  <si>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</si>
  <si>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</si>
  <si>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</si>
  <si>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</si>
  <si>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</si>
  <si>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</si>
  <si>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</si>
  <si>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</si>
  <si>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</si>
  <si>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</si>
  <si>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</si>
  <si>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</si>
  <si>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</si>
  <si>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</si>
  <si>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</si>
  <si>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</si>
  <si>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</si>
  <si>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</si>
  <si>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</si>
  <si>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</si>
  <si>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</si>
  <si>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</si>
  <si>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</si>
  <si>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</si>
  <si>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</si>
  <si>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</si>
  <si>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</si>
  <si>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</si>
  <si>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</si>
  <si>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</si>
  <si>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</si>
  <si>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</si>
  <si>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</si>
  <si>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</si>
  <si>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</si>
  <si>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</si>
  <si>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</si>
  <si>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</si>
  <si>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</si>
  <si>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</si>
  <si>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</si>
  <si>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</si>
  <si>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</si>
  <si>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</si>
  <si>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</si>
  <si>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</si>
  <si>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</si>
  <si>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</si>
  <si>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</si>
  <si>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</si>
  <si>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</si>
  <si>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</si>
  <si>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</si>
  <si>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</si>
  <si>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</si>
  <si>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</si>
  <si>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</si>
  <si>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</si>
  <si>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</si>
  <si>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</si>
  <si>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</si>
  <si>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</si>
  <si>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</si>
  <si>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</si>
  <si>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</si>
  <si>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</si>
  <si>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</si>
  <si>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</si>
  <si>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</si>
  <si>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</si>
  <si>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</si>
  <si>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</si>
  <si>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</si>
  <si>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</si>
  <si>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</si>
  <si>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</si>
  <si>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</si>
  <si>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</si>
  <si>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</si>
  <si>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</si>
  <si>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</si>
  <si>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</si>
  <si>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</si>
  <si>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</si>
  <si>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</si>
  <si>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</si>
  <si>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</si>
  <si>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</si>
  <si>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</si>
  <si>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</si>
  <si>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</si>
  <si>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</si>
  <si>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</si>
  <si>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</si>
  <si>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</si>
  <si>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</si>
  <si>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</si>
  <si>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</si>
  <si>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</si>
  <si>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</si>
  <si>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</si>
  <si>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</si>
  <si>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</si>
  <si>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</si>
  <si>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</si>
  <si>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</si>
  <si>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</si>
  <si>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</si>
  <si>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</si>
  <si>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</si>
  <si>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</si>
  <si>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</si>
  <si>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</si>
  <si>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</si>
  <si>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</si>
  <si>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</si>
  <si>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</si>
  <si>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</si>
  <si>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</si>
  <si>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</si>
  <si>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</si>
  <si>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</si>
  <si>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</si>
  <si>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</si>
  <si>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</si>
  <si>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</si>
  <si>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</si>
  <si>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</si>
  <si>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</si>
  <si>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</si>
  <si>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</si>
  <si>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</si>
  <si>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</si>
  <si>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</si>
  <si>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</si>
  <si>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</si>
  <si>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</si>
  <si>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</si>
  <si>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</si>
  <si>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</si>
  <si>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</si>
  <si>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</si>
  <si>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</si>
  <si>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</si>
  <si>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</si>
  <si>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</si>
  <si>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</si>
  <si>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</si>
  <si>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</si>
  <si>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</si>
  <si>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</si>
  <si>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</si>
  <si>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</si>
  <si>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</si>
  <si>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</si>
  <si>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</si>
  <si>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</si>
  <si>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</si>
  <si>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</si>
  <si>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</si>
  <si>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</si>
  <si>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</si>
  <si>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</si>
  <si>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</si>
  <si>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</si>
  <si>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</si>
  <si>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</si>
  <si>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</si>
  <si>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</si>
  <si>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</si>
  <si>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</si>
  <si>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</si>
  <si>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</si>
  <si>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</si>
  <si>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</si>
  <si>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</si>
  <si>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</si>
  <si>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</si>
  <si>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</si>
  <si>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</si>
  <si>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</si>
  <si>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</si>
  <si>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</si>
  <si>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</si>
  <si>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</si>
  <si>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</si>
  <si>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</si>
  <si>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</si>
  <si>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</si>
  <si>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</si>
  <si>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</si>
  <si>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</si>
  <si>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</si>
  <si>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</si>
  <si>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</si>
  <si>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</si>
  <si>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</si>
  <si>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</si>
  <si>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</si>
  <si>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</si>
  <si>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</si>
  <si>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</si>
  <si>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</si>
  <si>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</si>
  <si>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</si>
  <si>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</si>
  <si>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</si>
  <si>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</si>
  <si>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</si>
  <si>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</si>
  <si>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</si>
  <si>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</si>
  <si>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</si>
  <si>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</si>
  <si>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</si>
  <si>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</si>
  <si>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</si>
  <si>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</si>
  <si>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</si>
  <si>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</si>
  <si>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</si>
  <si>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</si>
  <si>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</si>
  <si>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</si>
  <si>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</si>
  <si>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</si>
  <si>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</si>
  <si>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</si>
  <si>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</si>
  <si>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</si>
  <si>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</si>
  <si>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</si>
  <si>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</si>
  <si>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</si>
  <si>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</si>
  <si>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</si>
  <si>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</si>
  <si>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</si>
  <si>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</si>
  <si>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</si>
  <si>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</si>
  <si>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</si>
  <si>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</si>
  <si>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</si>
  <si>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</si>
  <si>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</si>
  <si>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</si>
  <si>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</si>
  <si>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</si>
  <si>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</si>
  <si>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</si>
  <si>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</si>
  <si>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</si>
  <si>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</si>
  <si>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</si>
  <si>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</si>
  <si>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</si>
  <si>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</si>
  <si>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</si>
  <si>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</si>
  <si>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</si>
  <si>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</si>
  <si>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</si>
  <si>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</si>
  <si>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</si>
  <si>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</si>
  <si>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</si>
  <si>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</si>
  <si>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</si>
  <si>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</si>
  <si>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</si>
  <si>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</si>
  <si>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</si>
  <si>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</si>
  <si>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</si>
  <si>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</si>
  <si>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</si>
  <si>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</si>
  <si>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</si>
  <si>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</si>
  <si>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</si>
  <si>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</si>
  <si>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</si>
  <si>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</si>
  <si>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</si>
  <si>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</si>
  <si>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</si>
  <si>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</si>
  <si>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</si>
  <si>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</si>
  <si>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</si>
  <si>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</si>
  <si>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</si>
  <si>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</si>
  <si>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</si>
  <si>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</si>
  <si>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</si>
  <si>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</si>
  <si>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</si>
  <si>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</si>
  <si>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</si>
  <si>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</si>
  <si>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</si>
  <si>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</si>
  <si>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</si>
  <si>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</si>
  <si>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</si>
  <si>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</si>
  <si>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</si>
  <si>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</si>
  <si>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</si>
  <si>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</si>
  <si>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</si>
  <si>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</si>
  <si>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</si>
  <si>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</si>
  <si>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</si>
  <si>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</si>
  <si>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</si>
  <si>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</si>
  <si>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</si>
  <si>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</si>
  <si>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</si>
  <si>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</si>
  <si>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</si>
  <si>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</si>
  <si>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</si>
  <si>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</si>
  <si>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</si>
  <si>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</si>
  <si>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</si>
  <si>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</si>
  <si>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</si>
  <si>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</si>
  <si>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</si>
  <si>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</si>
  <si>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</si>
  <si>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</si>
  <si>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</si>
  <si>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</si>
  <si>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</si>
  <si>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</si>
  <si>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</si>
  <si>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</si>
  <si>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</si>
  <si>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</si>
  <si>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</si>
  <si>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</si>
  <si>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</si>
  <si>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</si>
  <si>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</si>
  <si>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</si>
  <si>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</si>
  <si>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</si>
  <si>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</si>
  <si>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</si>
  <si>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</si>
  <si>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</si>
  <si>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</si>
  <si>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</si>
  <si>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</si>
  <si>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</si>
  <si>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</si>
  <si>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</si>
  <si>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</si>
  <si>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</si>
  <si>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</si>
  <si>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</si>
  <si>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</si>
  <si>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</si>
  <si>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</si>
  <si>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</si>
  <si>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</si>
  <si>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</si>
  <si>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</si>
  <si>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</si>
  <si>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</si>
  <si>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</si>
  <si>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</si>
  <si>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</si>
  <si>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</si>
  <si>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</si>
  <si>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</si>
  <si>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</si>
  <si>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</si>
  <si>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</si>
  <si>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</si>
  <si>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</si>
  <si>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</si>
  <si>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</si>
  <si>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</si>
  <si>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</si>
  <si>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</si>
  <si>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</si>
  <si>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</si>
  <si>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</si>
  <si>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</si>
  <si>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</si>
  <si>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</si>
  <si>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</si>
  <si>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</si>
  <si>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</si>
  <si>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</si>
  <si>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</si>
  <si>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</si>
  <si>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</si>
  <si>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</si>
  <si>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</si>
  <si>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</si>
  <si>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</si>
  <si>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</si>
  <si>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</si>
  <si>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</si>
  <si>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</si>
  <si>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</si>
  <si>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</si>
  <si>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</si>
  <si>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</si>
  <si>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</si>
  <si>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</si>
  <si>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</si>
  <si>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</si>
  <si>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</si>
  <si>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</si>
  <si>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</si>
  <si>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</si>
  <si>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</si>
  <si>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</si>
  <si>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</si>
  <si>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</si>
  <si>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</si>
  <si>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</si>
  <si>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</si>
  <si>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</si>
  <si>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</si>
  <si>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</si>
  <si>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</si>
  <si>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</si>
  <si>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</si>
  <si>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</si>
  <si>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</si>
  <si>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</si>
  <si>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</si>
  <si>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</si>
  <si>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</si>
  <si>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</si>
  <si>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</si>
  <si>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</si>
  <si>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</si>
  <si>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</si>
  <si>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</si>
  <si>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</si>
  <si>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</si>
  <si>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</si>
  <si>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</si>
  <si>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</si>
  <si>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</si>
  <si>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</si>
  <si>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</si>
  <si>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</si>
  <si>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</si>
  <si>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</si>
  <si>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</si>
  <si>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</si>
  <si>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</si>
  <si>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</si>
  <si>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</si>
  <si>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</si>
  <si>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</si>
  <si>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</si>
  <si>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</si>
  <si>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</si>
  <si>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</si>
  <si>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</si>
  <si>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</si>
  <si>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</si>
  <si>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</si>
  <si>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</si>
  <si>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</si>
  <si>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</si>
  <si>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</si>
  <si>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</si>
  <si>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</si>
  <si>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</si>
  <si>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</si>
  <si>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</si>
  <si>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</si>
  <si>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</si>
  <si>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</si>
  <si>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</si>
  <si>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</si>
  <si>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</si>
  <si>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</si>
  <si>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</si>
  <si>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</si>
  <si>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</si>
  <si>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</si>
  <si>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</si>
  <si>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</si>
  <si>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</si>
  <si>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</si>
  <si>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</si>
  <si>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</si>
  <si>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</si>
  <si>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</si>
  <si>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</si>
  <si>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</si>
  <si>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</si>
  <si>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</si>
  <si>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</si>
  <si>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</si>
  <si>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</si>
  <si>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</si>
  <si>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</si>
  <si>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</si>
  <si>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</si>
  <si>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</si>
  <si>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</si>
  <si>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</si>
  <si>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</si>
  <si>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</si>
  <si>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</si>
  <si>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</si>
  <si>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</si>
  <si>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</si>
  <si>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</si>
  <si>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</si>
  <si>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</si>
  <si>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</si>
  <si>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</si>
  <si>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</si>
  <si>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</si>
  <si>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</si>
  <si>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</si>
  <si>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</si>
  <si>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</si>
  <si>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</si>
  <si>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</si>
  <si>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</si>
  <si>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</si>
  <si>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</si>
  <si>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</si>
  <si>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</si>
  <si>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</si>
  <si>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</si>
  <si>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</si>
  <si>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</si>
  <si>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</si>
  <si>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</si>
  <si>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</si>
  <si>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</si>
  <si>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</si>
  <si>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</si>
  <si>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</si>
  <si>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</si>
  <si>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</si>
  <si>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</si>
  <si>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</si>
  <si>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</si>
  <si>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</si>
  <si>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</si>
  <si>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</si>
  <si>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</si>
  <si>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</si>
  <si>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</si>
  <si>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</si>
  <si>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</si>
  <si>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</si>
  <si>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</si>
  <si>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</si>
  <si>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</si>
  <si>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</si>
  <si>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</si>
  <si>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</si>
  <si>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</si>
  <si>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</si>
  <si>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</si>
  <si>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</si>
  <si>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</si>
  <si>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</si>
  <si>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</si>
  <si>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</si>
  <si>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</si>
  <si>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</si>
  <si>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</si>
  <si>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</si>
  <si>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</si>
  <si>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</si>
  <si>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</si>
  <si>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</si>
  <si>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</si>
  <si>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</si>
  <si>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</si>
  <si>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</si>
  <si>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</si>
  <si>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</si>
  <si>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</si>
  <si>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</si>
  <si>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</si>
  <si>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</si>
  <si>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</si>
  <si>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</si>
  <si>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</si>
  <si>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</si>
  <si>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</si>
  <si>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</si>
  <si>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</si>
  <si>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</si>
  <si>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</si>
  <si>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</si>
  <si>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</si>
  <si>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</si>
  <si>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</si>
  <si>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</si>
  <si>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</si>
  <si>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</si>
  <si>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</si>
  <si>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</si>
  <si>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</si>
  <si>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</si>
  <si>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</si>
  <si>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</si>
  <si>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</si>
  <si>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</si>
  <si>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</si>
  <si>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</si>
  <si>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</si>
  <si>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</si>
  <si>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</si>
  <si>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</si>
  <si>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</si>
  <si>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</si>
  <si>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</si>
  <si>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</si>
  <si>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</si>
  <si>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</si>
  <si>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</si>
  <si>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</si>
  <si>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</si>
  <si>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</si>
  <si>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</si>
  <si>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</si>
  <si>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</si>
  <si>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</si>
  <si>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</si>
  <si>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</si>
  <si>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</si>
  <si>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</si>
  <si>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</si>
  <si>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</si>
  <si>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</si>
  <si>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</si>
  <si>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</si>
  <si>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</si>
  <si>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</si>
  <si>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</si>
  <si>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</si>
  <si>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</si>
  <si>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</si>
  <si>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</si>
  <si>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</si>
  <si>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</si>
  <si>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</si>
  <si>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</si>
  <si>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</si>
  <si>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</si>
  <si>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</si>
  <si>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</si>
  <si>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</si>
  <si>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</si>
  <si>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</si>
  <si>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</si>
  <si>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</si>
  <si>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</si>
  <si>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</si>
  <si>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</si>
  <si>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</si>
  <si>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</si>
  <si>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</si>
  <si>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</si>
  <si>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</si>
  <si>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</si>
  <si>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</si>
  <si>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</si>
  <si>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</si>
  <si>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</si>
  <si>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</si>
  <si>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</si>
  <si>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</si>
  <si>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</si>
  <si>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</si>
  <si>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</si>
  <si>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</si>
  <si>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</si>
  <si>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</si>
  <si>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</si>
  <si>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</si>
  <si>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</si>
  <si>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</si>
  <si>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</si>
  <si>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</si>
  <si>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</si>
  <si>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</si>
  <si>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</si>
  <si>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</si>
  <si>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</si>
  <si>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</si>
  <si>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</si>
  <si>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</si>
  <si>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</si>
  <si>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</si>
  <si>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</si>
  <si>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</si>
  <si>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</si>
  <si>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</si>
  <si>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</si>
  <si>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</si>
  <si>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</si>
  <si>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</si>
  <si>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</si>
  <si>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</si>
  <si>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</si>
  <si>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</si>
  <si>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</si>
  <si>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</si>
  <si>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</si>
  <si>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</si>
  <si>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</si>
  <si>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</si>
  <si>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</si>
  <si>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</si>
  <si>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</si>
  <si>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</si>
  <si>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</si>
  <si>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</si>
  <si>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</si>
  <si>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</si>
  <si>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</si>
  <si>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</si>
  <si>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</si>
  <si>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</si>
  <si>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</si>
  <si>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</si>
  <si>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</si>
  <si>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</si>
  <si>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</si>
  <si>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</si>
  <si>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</si>
  <si>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</si>
  <si>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</si>
  <si>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</si>
  <si>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</si>
  <si>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</si>
  <si>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</si>
  <si>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</si>
  <si>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</si>
  <si>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</si>
  <si>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</si>
  <si>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</si>
  <si>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</si>
  <si>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</si>
  <si>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</si>
  <si>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</si>
  <si>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</si>
  <si>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</si>
  <si>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</si>
  <si>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</si>
  <si>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</si>
  <si>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</si>
  <si>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</si>
  <si>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</si>
  <si>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</si>
  <si>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</si>
  <si>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</si>
  <si>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</si>
  <si>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</si>
  <si>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</si>
  <si>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</si>
  <si>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</si>
  <si>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</si>
  <si>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</si>
  <si>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</si>
  <si>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</si>
  <si>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</si>
  <si>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</si>
  <si>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</si>
  <si>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</si>
  <si>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</si>
  <si>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</si>
  <si>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</si>
  <si>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</si>
  <si>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</si>
  <si>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</si>
  <si>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</si>
  <si>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</si>
  <si>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</si>
  <si>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</si>
  <si>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</si>
  <si>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</si>
  <si>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</si>
  <si>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</si>
  <si>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</si>
  <si>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</si>
  <si>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</si>
  <si>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</si>
  <si>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</si>
  <si>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</si>
  <si>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</si>
  <si>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</si>
  <si>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</si>
  <si>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</si>
  <si>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</si>
  <si>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</si>
  <si>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</si>
  <si>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</si>
  <si>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</si>
  <si>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</si>
  <si>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</si>
  <si>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</si>
  <si>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</si>
  <si>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</si>
  <si>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</si>
  <si>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</si>
  <si>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</si>
  <si>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</si>
  <si>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</si>
  <si>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</si>
  <si>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</si>
  <si>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</si>
  <si>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</si>
  <si>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</si>
  <si>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</si>
  <si>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</si>
  <si>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</si>
  <si>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</si>
  <si>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</si>
  <si>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</si>
  <si>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</si>
  <si>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</si>
  <si>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</si>
  <si>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</si>
  <si>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</si>
  <si>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</si>
  <si>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</si>
  <si>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</si>
  <si>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</si>
  <si>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</si>
  <si>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</si>
  <si>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</si>
  <si>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</si>
  <si>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</si>
  <si>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</si>
  <si>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</si>
  <si>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</si>
  <si>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</si>
  <si>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</si>
  <si>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</si>
  <si>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</si>
  <si>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</si>
  <si>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</si>
  <si>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</si>
  <si>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</si>
  <si>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</si>
  <si>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</si>
  <si>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</si>
  <si>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</si>
  <si>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</si>
  <si>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</si>
  <si>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</si>
  <si>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</si>
  <si>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</si>
  <si>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</si>
  <si>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</si>
  <si>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</si>
  <si>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</si>
  <si>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</si>
  <si>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</si>
  <si>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</si>
  <si>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</si>
  <si>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</si>
  <si>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</si>
  <si>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</si>
  <si>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</si>
  <si>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</si>
  <si>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</si>
  <si>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</si>
  <si>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</si>
  <si>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</si>
  <si>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</si>
  <si>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</si>
  <si>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</si>
  <si>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</si>
  <si>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</si>
  <si>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</si>
  <si>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</si>
  <si>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</si>
  <si>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</si>
  <si>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</si>
  <si>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</si>
  <si>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</si>
  <si>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</si>
  <si>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</si>
  <si>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</si>
  <si>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</si>
  <si>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</si>
  <si>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</si>
  <si>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</si>
  <si>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</si>
  <si>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</si>
  <si>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</si>
  <si>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</si>
  <si>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</si>
  <si>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</si>
  <si>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</si>
  <si>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</si>
  <si>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</si>
  <si>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</si>
  <si>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</si>
  <si>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</si>
  <si>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</si>
  <si>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</si>
  <si>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</si>
  <si>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</si>
  <si>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</si>
  <si>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</si>
  <si>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</si>
  <si>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</si>
  <si>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</si>
  <si>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</si>
  <si>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</si>
  <si>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</si>
  <si>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</si>
  <si>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</si>
  <si>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</si>
  <si>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</si>
  <si>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</si>
  <si>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</si>
  <si>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</si>
  <si>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</si>
  <si>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</si>
  <si>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</si>
  <si>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</si>
  <si>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</si>
  <si>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</si>
  <si>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</si>
  <si>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</si>
  <si>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</si>
  <si>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</si>
  <si>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</si>
  <si>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</si>
  <si>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</si>
  <si>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</si>
  <si>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</si>
  <si>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</si>
  <si>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</si>
  <si>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</si>
  <si>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</si>
  <si>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</si>
  <si>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</si>
  <si>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</si>
  <si>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</si>
  <si>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</si>
  <si>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</si>
  <si>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</si>
  <si>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</si>
  <si>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</si>
  <si>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</si>
  <si>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</si>
  <si>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</si>
  <si>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</si>
  <si>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</si>
  <si>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</si>
  <si>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</si>
  <si>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</si>
  <si>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</si>
  <si>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</si>
  <si>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</si>
  <si>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</si>
  <si>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</si>
  <si>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</si>
  <si>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</si>
  <si>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</si>
  <si>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</si>
  <si>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</si>
  <si>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</si>
  <si>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</si>
  <si>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</si>
  <si>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</si>
  <si>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</si>
  <si>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</si>
  <si>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</si>
  <si>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</si>
  <si>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</si>
  <si>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</si>
  <si>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</si>
  <si>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</si>
  <si>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</si>
  <si>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</si>
  <si>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</si>
  <si>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</si>
  <si>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</si>
  <si>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</si>
  <si>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</si>
  <si>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</si>
  <si>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</si>
  <si>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</si>
  <si>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</si>
  <si>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</si>
  <si>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</si>
  <si>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</si>
  <si>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</si>
  <si>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</si>
  <si>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</si>
  <si>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</si>
  <si>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</si>
  <si>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</si>
  <si>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</si>
  <si>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</si>
  <si>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</si>
  <si>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</si>
  <si>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</si>
  <si>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</si>
  <si>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</si>
  <si>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</si>
  <si>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</si>
  <si>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</si>
  <si>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</si>
  <si>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</si>
  <si>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</si>
  <si>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</si>
  <si>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</si>
  <si>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</si>
  <si>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</si>
  <si>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</si>
  <si>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</si>
  <si>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</si>
  <si>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</si>
  <si>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</si>
  <si>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</si>
  <si>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</si>
  <si>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</si>
  <si>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</si>
  <si>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</si>
  <si>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</si>
  <si>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</si>
  <si>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</si>
  <si>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</si>
  <si>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</si>
  <si>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</si>
  <si>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</si>
  <si>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</si>
  <si>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</si>
  <si>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</si>
  <si>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</si>
  <si>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</si>
  <si>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</si>
  <si>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</si>
  <si>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</si>
  <si>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</si>
  <si>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</si>
  <si>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</si>
  <si>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</si>
  <si>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</si>
  <si>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</si>
  <si>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</si>
  <si>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</si>
  <si>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</si>
  <si>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</si>
  <si>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</si>
  <si>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</si>
  <si>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</si>
  <si>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</si>
  <si>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</si>
  <si>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</si>
  <si>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</si>
  <si>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</si>
  <si>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</si>
  <si>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</si>
  <si>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</si>
  <si>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</si>
  <si>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</si>
  <si>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</si>
  <si>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</si>
  <si>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</si>
  <si>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</si>
  <si>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</si>
  <si>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</si>
  <si>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</si>
  <si>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</si>
  <si>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</si>
  <si>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</si>
  <si>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</si>
  <si>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</si>
  <si>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</si>
  <si>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</si>
  <si>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</si>
  <si>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</si>
  <si>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</si>
  <si>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</si>
  <si>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</si>
  <si>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</si>
  <si>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</si>
  <si>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</si>
  <si>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</si>
  <si>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</si>
  <si>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</si>
  <si>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</si>
  <si>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</si>
  <si>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</si>
  <si>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</si>
  <si>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</si>
  <si>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</si>
  <si>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</si>
  <si>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</si>
  <si>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</si>
  <si>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</si>
  <si>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</si>
  <si>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</si>
  <si>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</si>
  <si>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</si>
  <si>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</si>
  <si>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</si>
  <si>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</si>
  <si>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</si>
  <si>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</si>
  <si>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</si>
  <si>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</si>
  <si>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</si>
  <si>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</si>
  <si>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</si>
  <si>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</si>
  <si>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</si>
  <si>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</si>
  <si>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</si>
  <si>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</si>
  <si>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</si>
  <si>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</si>
  <si>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</si>
  <si>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</si>
  <si>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</si>
  <si>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</si>
  <si>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</si>
  <si>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</si>
  <si>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</si>
  <si>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</si>
  <si>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</si>
  <si>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</si>
  <si>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</si>
  <si>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</si>
  <si>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</si>
  <si>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</si>
  <si>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</si>
  <si>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</si>
  <si>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</si>
  <si>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</si>
  <si>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</si>
  <si>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</si>
  <si>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</si>
  <si>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</si>
  <si>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</si>
  <si>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</si>
  <si>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</si>
  <si>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</si>
  <si>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</si>
  <si>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</si>
  <si>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</si>
  <si>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</si>
  <si>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</si>
  <si>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</si>
  <si>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</si>
  <si>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</si>
  <si>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</si>
  <si>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</si>
  <si>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</si>
  <si>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</si>
  <si>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</si>
  <si>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</si>
  <si>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</si>
  <si>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</si>
  <si>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</si>
  <si>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</si>
  <si>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</si>
  <si>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</si>
  <si>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</si>
  <si>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</si>
  <si>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</si>
  <si>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</si>
  <si>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</si>
  <si>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</si>
  <si>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</si>
  <si>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</si>
  <si>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</si>
  <si>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</si>
  <si>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</si>
  <si>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</si>
  <si>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</si>
  <si>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</si>
  <si>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</si>
  <si>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</si>
  <si>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</si>
  <si>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</si>
  <si>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</si>
  <si>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</si>
  <si>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</si>
  <si>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</si>
  <si>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</si>
  <si>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</si>
  <si>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</si>
  <si>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</si>
  <si>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</si>
  <si>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</si>
  <si>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</si>
  <si>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</si>
  <si>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</si>
  <si>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</si>
  <si>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</si>
  <si>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</si>
  <si>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</si>
  <si>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</si>
  <si>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</si>
  <si>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</si>
  <si>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</si>
  <si>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</si>
  <si>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</si>
  <si>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</si>
  <si>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</si>
  <si>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</si>
  <si>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</si>
  <si>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</si>
  <si>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</si>
  <si>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</si>
  <si>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</si>
  <si>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</si>
  <si>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</si>
  <si>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</si>
  <si>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</si>
  <si>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</si>
  <si>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</si>
  <si>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</si>
  <si>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</si>
  <si>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</si>
  <si>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</si>
  <si>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</si>
  <si>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</si>
  <si>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</si>
  <si>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</si>
  <si>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</si>
  <si>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</si>
  <si>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</si>
  <si>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</si>
  <si>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</si>
  <si>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</si>
  <si>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</si>
  <si>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</si>
  <si>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</si>
  <si>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</si>
  <si>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</si>
  <si>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</si>
  <si>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</si>
  <si>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</si>
  <si>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</si>
  <si>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</si>
  <si>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</si>
  <si>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</si>
  <si>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</si>
  <si>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</si>
  <si>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</si>
  <si>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</si>
  <si>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</si>
  <si>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</si>
  <si>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</si>
  <si>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</si>
  <si>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</si>
  <si>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</si>
  <si>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</si>
  <si>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</si>
  <si>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</si>
  <si>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</si>
  <si>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</si>
  <si>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</si>
  <si>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</si>
  <si>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</si>
  <si>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</si>
  <si>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</si>
  <si>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</si>
  <si>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</si>
  <si>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</si>
  <si>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</si>
  <si>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</si>
  <si>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</si>
  <si>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</si>
  <si>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</si>
  <si>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</si>
  <si>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</si>
  <si>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</si>
  <si>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</si>
  <si>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</si>
  <si>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</si>
  <si>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</si>
  <si>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</si>
  <si>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</si>
  <si>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</si>
  <si>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</si>
  <si>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</si>
  <si>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</si>
  <si>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</si>
  <si>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</si>
  <si>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</si>
  <si>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</si>
  <si>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</si>
  <si>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</si>
  <si>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</si>
  <si>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</si>
  <si>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</si>
  <si>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</si>
  <si>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</si>
  <si>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</si>
  <si>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</si>
  <si>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</si>
  <si>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</si>
  <si>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</si>
  <si>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</si>
  <si>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</si>
  <si>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</si>
  <si>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</si>
  <si>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</si>
  <si>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</si>
  <si>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</si>
  <si>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</si>
  <si>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</si>
  <si>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</si>
  <si>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</si>
  <si>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</si>
  <si>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</si>
  <si>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</si>
  <si>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</si>
  <si>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</si>
  <si>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</si>
  <si>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</si>
  <si>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</si>
  <si>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</si>
  <si>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</si>
  <si>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</si>
  <si>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</si>
  <si>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</si>
  <si>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</si>
  <si>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</si>
  <si>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</si>
  <si>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</si>
  <si>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</si>
  <si>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</si>
  <si>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</si>
  <si>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</si>
  <si>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</si>
  <si>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</si>
  <si>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</si>
  <si>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</si>
  <si>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</si>
  <si>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</si>
  <si>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</si>
  <si>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</si>
  <si>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</si>
  <si>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</si>
  <si>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</si>
  <si>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</si>
  <si>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</si>
  <si>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</si>
  <si>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</si>
  <si>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</si>
  <si>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</si>
  <si>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</si>
  <si>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</si>
  <si>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</si>
  <si>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</si>
  <si>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</si>
  <si>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</si>
  <si>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</si>
  <si>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</si>
  <si>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</si>
  <si>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</si>
  <si>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</si>
  <si>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</si>
  <si>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</si>
  <si>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</si>
  <si>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</si>
  <si>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</si>
  <si>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</si>
  <si>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</si>
  <si>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</si>
  <si>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</si>
  <si>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</si>
  <si>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</si>
  <si>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</si>
  <si>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</si>
  <si>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</si>
  <si>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</si>
  <si>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</si>
  <si>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</si>
  <si>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</si>
  <si>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</si>
  <si>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</si>
  <si>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</si>
  <si>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</si>
  <si>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</si>
  <si>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</si>
  <si>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</si>
  <si>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</si>
  <si>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</si>
  <si>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</si>
  <si>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</si>
  <si>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</si>
  <si>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</si>
  <si>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</si>
  <si>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</si>
  <si>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</si>
  <si>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</si>
  <si>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</si>
  <si>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</si>
  <si>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</si>
  <si>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</si>
  <si>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</si>
  <si>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</si>
  <si>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</si>
  <si>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</si>
  <si>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</si>
  <si>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</si>
  <si>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</si>
  <si>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</si>
  <si>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</si>
  <si>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</si>
  <si>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</si>
  <si>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</si>
  <si>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</si>
  <si>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</si>
  <si>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</si>
  <si>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</si>
  <si>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</si>
  <si>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</si>
  <si>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</si>
  <si>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</si>
  <si>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</si>
  <si>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</si>
  <si>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</si>
  <si>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</si>
  <si>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</si>
  <si>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</si>
  <si>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</si>
  <si>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</si>
  <si>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</si>
  <si>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</si>
  <si>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</si>
  <si>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</si>
  <si>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</si>
  <si>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</si>
  <si>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</si>
  <si>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</si>
  <si>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</si>
  <si>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</si>
  <si>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</si>
  <si>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</si>
  <si>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</si>
  <si>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</si>
  <si>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</si>
  <si>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</si>
  <si>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</si>
  <si>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</si>
  <si>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</si>
  <si>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</si>
  <si>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</si>
  <si>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</si>
  <si>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</si>
  <si>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</si>
  <si>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</si>
  <si>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</si>
  <si>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</si>
  <si>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</si>
  <si>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</si>
  <si>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</si>
  <si>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</si>
  <si>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</si>
  <si>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</si>
  <si>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</si>
  <si>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</si>
  <si>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</si>
  <si>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</si>
  <si>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</si>
  <si>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</si>
  <si>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</si>
  <si>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</si>
  <si>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</si>
  <si>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</si>
  <si>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</si>
  <si>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</si>
  <si>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</si>
  <si>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</si>
  <si>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</si>
  <si>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</si>
  <si>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</si>
  <si>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</si>
  <si>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</si>
  <si>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</si>
  <si>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</si>
  <si>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</si>
  <si>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</si>
  <si>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</si>
  <si>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</si>
  <si>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</si>
  <si>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</si>
  <si>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</si>
  <si>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</si>
  <si>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</si>
  <si>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</si>
  <si>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</si>
  <si>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</si>
  <si>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</si>
  <si>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</si>
  <si>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</si>
  <si>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</si>
  <si>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</si>
  <si>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</si>
  <si>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</si>
  <si>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</si>
  <si>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</si>
  <si>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</si>
  <si>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</si>
  <si>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</si>
  <si>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</si>
  <si>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</si>
  <si>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</si>
  <si>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</si>
  <si>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</si>
  <si>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</si>
  <si>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</si>
  <si>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</si>
  <si>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</si>
  <si>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</si>
  <si>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</si>
  <si>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</si>
  <si>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</si>
  <si>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</si>
  <si>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</si>
  <si>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</si>
  <si>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</si>
  <si>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</si>
  <si>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</si>
  <si>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</si>
  <si>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</si>
  <si>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</si>
  <si>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</si>
  <si>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</si>
  <si>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</si>
  <si>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</si>
  <si>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</si>
  <si>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</si>
  <si>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</si>
  <si>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</si>
  <si>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</si>
  <si>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</si>
  <si>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</si>
  <si>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</si>
  <si>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</si>
  <si>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</si>
  <si>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</si>
  <si>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</si>
  <si>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</si>
  <si>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</si>
  <si>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</si>
  <si>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</si>
  <si>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</si>
  <si>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</si>
  <si>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</si>
  <si>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</si>
  <si>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</si>
  <si>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</si>
  <si>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</si>
  <si>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</si>
  <si>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</si>
  <si>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</si>
  <si>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</si>
  <si>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</si>
  <si>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</si>
  <si>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</si>
  <si>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</si>
  <si>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</si>
  <si>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</si>
  <si>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</si>
  <si>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</si>
  <si>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</si>
  <si>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</si>
  <si>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</si>
  <si>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</si>
  <si>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</si>
  <si>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</si>
  <si>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</si>
  <si>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</si>
  <si>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</si>
  <si>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</si>
  <si>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</si>
  <si>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</si>
  <si>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</si>
  <si>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</si>
  <si>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</si>
  <si>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</si>
  <si>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</si>
  <si>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</si>
  <si>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</si>
  <si>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</si>
  <si>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</si>
  <si>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</si>
  <si>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</si>
  <si>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</si>
  <si>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</si>
  <si>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</si>
  <si>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</si>
  <si>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</si>
  <si>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</si>
  <si>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</si>
  <si>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</si>
  <si>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</si>
  <si>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</si>
  <si>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</si>
  <si>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</si>
  <si>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</si>
  <si>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</si>
  <si>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</si>
  <si>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</si>
  <si>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</si>
  <si>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</si>
  <si>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</si>
  <si>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</si>
  <si>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</si>
  <si>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</si>
  <si>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</si>
  <si>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</si>
  <si>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</si>
  <si>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</si>
  <si>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</si>
  <si>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</si>
  <si>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</si>
  <si>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</si>
  <si>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</si>
  <si>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</si>
  <si>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</si>
  <si>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</si>
  <si>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</si>
  <si>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</si>
  <si>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</si>
  <si>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</si>
  <si>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</si>
  <si>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</si>
  <si>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</si>
  <si>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</si>
  <si>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</si>
  <si>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</si>
  <si>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</si>
  <si>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</si>
  <si>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</si>
  <si>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</si>
  <si>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</si>
  <si>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</si>
  <si>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</si>
  <si>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</si>
  <si>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</si>
  <si>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</si>
  <si>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</si>
  <si>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</si>
  <si>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</si>
  <si>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</si>
  <si>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</si>
  <si>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</si>
  <si>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</si>
  <si>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</si>
  <si>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</si>
  <si>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</si>
  <si>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</si>
  <si>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</si>
  <si>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</si>
  <si>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</si>
  <si>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</si>
  <si>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</si>
  <si>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</si>
  <si>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</si>
  <si>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</si>
  <si>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</si>
  <si>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</si>
  <si>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</si>
  <si>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</si>
  <si>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</si>
  <si>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</si>
  <si>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</si>
  <si>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</si>
  <si>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</si>
  <si>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</si>
  <si>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</si>
  <si>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</si>
  <si>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</si>
  <si>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</si>
  <si>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</si>
  <si>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</si>
  <si>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</si>
  <si>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</si>
  <si>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</si>
  <si>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</si>
  <si>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</si>
  <si>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</si>
  <si>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</si>
  <si>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</si>
  <si>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</si>
  <si>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</si>
  <si>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</si>
  <si>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</si>
  <si>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</si>
  <si>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</si>
  <si>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</si>
  <si>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</si>
  <si>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</si>
  <si>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</si>
  <si>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</si>
  <si>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</si>
  <si>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</si>
  <si>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</si>
  <si>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</si>
  <si>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</si>
  <si>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</si>
  <si>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</si>
  <si>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</si>
  <si>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</si>
  <si>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</si>
  <si>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</si>
  <si>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</si>
  <si>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</si>
  <si>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</si>
  <si>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</si>
  <si>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</si>
  <si>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</si>
  <si>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</si>
  <si>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</si>
  <si>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</si>
  <si>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</si>
  <si>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</si>
  <si>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</si>
  <si>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</si>
  <si>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</si>
  <si>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</si>
  <si>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</si>
  <si>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</si>
  <si>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</si>
  <si>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</si>
  <si>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</si>
  <si>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</si>
  <si>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</si>
  <si>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</si>
  <si>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</si>
  <si>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</si>
  <si>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</si>
  <si>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</si>
  <si>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</si>
  <si>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</si>
  <si>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</si>
  <si>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</si>
  <si>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</si>
  <si>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</si>
  <si>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</si>
  <si>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</si>
  <si>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</si>
  <si>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</si>
  <si>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</si>
  <si>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</si>
  <si>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</si>
  <si>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</si>
  <si>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</si>
  <si>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</si>
  <si>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</si>
  <si>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</si>
  <si>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</si>
  <si>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</si>
  <si>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</si>
  <si>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</si>
  <si>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</si>
  <si>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</si>
  <si>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</si>
  <si>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</si>
  <si>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</si>
  <si>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</si>
  <si>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</si>
  <si>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</si>
  <si>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</si>
  <si>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</si>
  <si>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</si>
  <si>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</si>
  <si>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</si>
  <si>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</si>
  <si>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</si>
  <si>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</si>
  <si>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</si>
  <si>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</si>
  <si>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</si>
  <si>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</si>
  <si>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</si>
  <si>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</si>
  <si>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</si>
  <si>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</si>
  <si>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</si>
  <si>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</si>
  <si>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</si>
  <si>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</si>
  <si>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</si>
  <si>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</si>
  <si>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</si>
  <si>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</si>
  <si>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</si>
  <si>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</si>
  <si>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</si>
  <si>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</si>
  <si>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</si>
  <si>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</si>
  <si>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</si>
  <si>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</si>
  <si>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</si>
  <si>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</si>
  <si>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</si>
  <si>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</si>
  <si>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</si>
  <si>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</si>
  <si>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</si>
  <si>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</si>
  <si>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</si>
  <si>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</si>
  <si>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</si>
  <si>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</si>
  <si>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</si>
  <si>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</si>
  <si>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</si>
  <si>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</si>
  <si>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</si>
  <si>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</si>
  <si>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</si>
  <si>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</si>
  <si>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</si>
  <si>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</si>
  <si>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</si>
  <si>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</si>
  <si>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</si>
  <si>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</si>
  <si>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</si>
  <si>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</si>
  <si>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</si>
  <si>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</si>
  <si>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</si>
  <si>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</si>
  <si>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</si>
  <si>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</si>
  <si>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</si>
  <si>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</si>
  <si>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</si>
  <si>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</si>
  <si>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</si>
  <si>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</si>
  <si>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</si>
  <si>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</si>
  <si>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</si>
  <si>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</si>
  <si>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</si>
  <si>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</si>
  <si>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</si>
  <si>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</si>
  <si>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</si>
  <si>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</si>
  <si>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</si>
  <si>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</si>
  <si>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</si>
  <si>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</si>
  <si>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</si>
  <si>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</si>
  <si>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</si>
  <si>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</si>
  <si>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</si>
  <si>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</si>
  <si>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</si>
  <si>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</si>
  <si>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</si>
  <si>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</si>
  <si>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</si>
  <si>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</si>
  <si>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</si>
  <si>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</si>
  <si>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</si>
  <si>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</si>
  <si>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</si>
  <si>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</si>
  <si>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</si>
  <si>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</si>
  <si>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</si>
  <si>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</si>
  <si>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</si>
  <si>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</si>
  <si>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</si>
  <si>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</si>
  <si>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</si>
  <si>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</si>
  <si>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</si>
  <si>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</si>
  <si>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</si>
  <si>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</si>
  <si>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</si>
  <si>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</si>
  <si>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</si>
  <si>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</si>
  <si>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</si>
  <si>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</si>
  <si>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</si>
  <si>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</si>
  <si>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</si>
  <si>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</si>
  <si>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</si>
  <si>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</si>
  <si>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</si>
  <si>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</si>
  <si>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</si>
  <si>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</si>
  <si>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</si>
  <si>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</si>
  <si>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</si>
  <si>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</si>
  <si>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</si>
  <si>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</si>
  <si>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</si>
  <si>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</si>
  <si>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</si>
  <si>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</si>
  <si>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</si>
  <si>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</si>
  <si>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</si>
  <si>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</si>
  <si>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</si>
  <si>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</si>
  <si>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</si>
  <si>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</si>
  <si>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</si>
  <si>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</si>
  <si>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</si>
  <si>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</si>
  <si>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</si>
  <si>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</si>
  <si>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</si>
  <si>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</si>
  <si>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</si>
  <si>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</si>
  <si>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</si>
  <si>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</si>
  <si>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</si>
  <si>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</si>
  <si>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</si>
  <si>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</si>
  <si>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</si>
  <si>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</si>
  <si>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</si>
  <si>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</si>
  <si>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</si>
  <si>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</si>
  <si>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</si>
  <si>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</si>
  <si>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</si>
  <si>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</si>
  <si>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</si>
  <si>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</si>
  <si>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</si>
  <si>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</si>
  <si>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</si>
  <si>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</si>
  <si>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</si>
  <si>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</si>
  <si>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</si>
  <si>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</si>
  <si>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</si>
  <si>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</si>
  <si>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</si>
  <si>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</si>
  <si>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</si>
  <si>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</si>
  <si>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</si>
  <si>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</si>
  <si>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</si>
  <si>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</si>
  <si>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</si>
  <si>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</si>
  <si>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</si>
  <si>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</si>
  <si>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</si>
  <si>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</si>
  <si>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</si>
  <si>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</si>
  <si>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</si>
  <si>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</si>
  <si>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</si>
  <si>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</si>
  <si>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</si>
  <si>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</si>
  <si>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</si>
  <si>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</si>
  <si>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</si>
  <si>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</si>
  <si>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</si>
  <si>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</si>
  <si>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</si>
  <si>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</si>
  <si>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</si>
  <si>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</si>
  <si>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</si>
  <si>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</si>
  <si>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</si>
  <si>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</si>
  <si>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</si>
  <si>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</si>
  <si>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</si>
  <si>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</si>
  <si>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</si>
  <si>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</si>
  <si>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</si>
  <si>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</si>
  <si>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</si>
  <si>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</si>
  <si>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</si>
  <si>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</si>
  <si>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</si>
  <si>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</si>
  <si>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</si>
  <si>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</si>
  <si>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</si>
  <si>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</si>
  <si>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</si>
  <si>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</si>
  <si>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</si>
  <si>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</si>
  <si>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</si>
  <si>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</si>
  <si>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</si>
  <si>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</si>
  <si>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</si>
  <si>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</si>
  <si>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</si>
  <si>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</si>
  <si>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</si>
  <si>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</si>
  <si>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</si>
  <si>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</si>
  <si>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</si>
  <si>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</si>
  <si>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</si>
  <si>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</si>
  <si>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</si>
  <si>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</si>
  <si>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</si>
  <si>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</si>
  <si>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</si>
  <si>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</si>
  <si>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</si>
  <si>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</si>
  <si>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</si>
  <si>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</si>
  <si>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</si>
  <si>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</si>
  <si>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</si>
  <si>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</si>
  <si>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</si>
  <si>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</si>
  <si>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</si>
  <si>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</si>
  <si>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</si>
  <si>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</si>
  <si>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</si>
  <si>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</si>
  <si>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</si>
  <si>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</si>
  <si>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</si>
  <si>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</si>
  <si>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</si>
  <si>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</si>
  <si>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</si>
  <si>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</si>
  <si>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</si>
  <si>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</si>
  <si>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</si>
  <si>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</si>
  <si>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</si>
  <si>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</si>
  <si>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</si>
  <si>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</si>
  <si>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</si>
  <si>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</si>
  <si>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</si>
  <si>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</si>
  <si>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</si>
  <si>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</si>
  <si>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</si>
  <si>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</si>
  <si>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</si>
  <si>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</si>
  <si>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</si>
  <si>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</si>
  <si>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</si>
  <si>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</si>
  <si>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</si>
  <si>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</si>
  <si>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</si>
  <si>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</si>
  <si>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</si>
  <si>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</si>
  <si>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</si>
  <si>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</si>
  <si>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</si>
  <si>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</si>
  <si>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</si>
  <si>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</si>
  <si>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</si>
  <si>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</si>
  <si>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</si>
  <si>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</si>
  <si>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</si>
  <si>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</si>
  <si>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</si>
  <si>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</si>
  <si>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</si>
  <si>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</si>
  <si>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</si>
  <si>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</si>
  <si>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</si>
  <si>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</si>
  <si>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</si>
  <si>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</si>
  <si>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</si>
  <si>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</si>
  <si>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</si>
  <si>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</si>
  <si>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</si>
  <si>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</si>
  <si>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</si>
  <si>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</si>
  <si>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</si>
  <si>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</si>
  <si>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</si>
  <si>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</si>
  <si>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</si>
  <si>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</si>
  <si>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</si>
  <si>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</si>
  <si>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</si>
  <si>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</si>
  <si>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</si>
  <si>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</si>
  <si>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</si>
  <si>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</si>
  <si>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</si>
  <si>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</si>
  <si>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</si>
  <si>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</si>
  <si>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</si>
  <si>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</si>
  <si>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</si>
  <si>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</si>
  <si>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</si>
  <si>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</si>
  <si>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</si>
  <si>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</si>
  <si>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</si>
  <si>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</si>
  <si>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</si>
  <si>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</si>
  <si>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</si>
  <si>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</si>
  <si>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</si>
  <si>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</si>
  <si>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</si>
  <si>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</si>
  <si>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</si>
  <si>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</si>
  <si>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</si>
  <si>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</si>
  <si>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</si>
  <si>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</si>
  <si>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</si>
  <si>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</si>
  <si>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</si>
  <si>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</si>
  <si>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</si>
  <si>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</si>
  <si>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</si>
  <si>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</si>
  <si>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</si>
  <si>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</si>
  <si>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</si>
  <si>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</si>
  <si>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</si>
  <si>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</si>
  <si>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</si>
  <si>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</si>
  <si>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</si>
  <si>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</si>
  <si>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</si>
  <si>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</si>
  <si>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</si>
  <si>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</si>
  <si>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</si>
  <si>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</si>
  <si>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</si>
  <si>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</si>
  <si>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</si>
  <si>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</si>
  <si>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</si>
  <si>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</si>
  <si>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</si>
  <si>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</si>
  <si>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</si>
  <si>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</si>
  <si>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</si>
  <si>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</si>
  <si>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</si>
  <si>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</si>
  <si>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</si>
  <si>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</si>
  <si>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</si>
  <si>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</si>
  <si>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</si>
  <si>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</si>
  <si>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</si>
  <si>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</si>
  <si>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</si>
  <si>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</si>
  <si>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</si>
  <si>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</si>
  <si>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</si>
  <si>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</si>
  <si>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</si>
  <si>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</si>
  <si>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</si>
  <si>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</si>
  <si>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</si>
  <si>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</si>
  <si>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</si>
  <si>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</si>
  <si>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</si>
  <si>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</si>
  <si>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</si>
  <si>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</si>
  <si>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</si>
  <si>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</si>
  <si>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</si>
  <si>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</si>
  <si>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</si>
  <si>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</si>
  <si>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</si>
  <si>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</si>
  <si>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</si>
  <si>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</si>
  <si>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</si>
  <si>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</si>
  <si>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</si>
  <si>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</si>
  <si>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</si>
  <si>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</si>
  <si>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</si>
  <si>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</si>
  <si>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</si>
  <si>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</si>
  <si>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</si>
  <si>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</si>
  <si>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</si>
  <si>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</si>
  <si>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</si>
  <si>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</si>
  <si>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</si>
  <si>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</si>
  <si>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</si>
  <si>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</si>
  <si>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</si>
  <si>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</si>
  <si>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</si>
  <si>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</si>
  <si>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</si>
  <si>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</si>
  <si>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</si>
  <si>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</si>
  <si>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</si>
  <si>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</si>
  <si>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</si>
  <si>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</si>
  <si>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</si>
  <si>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</si>
  <si>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</si>
  <si>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</si>
  <si>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</si>
  <si>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</si>
  <si>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</si>
  <si>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</si>
  <si>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</si>
  <si>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</si>
  <si>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</si>
  <si>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</si>
  <si>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</si>
  <si>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</si>
  <si>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</si>
  <si>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</si>
  <si>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</si>
  <si>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</si>
  <si>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</si>
  <si>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</si>
  <si>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</si>
  <si>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</si>
  <si>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</si>
  <si>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</si>
  <si>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</si>
  <si>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</si>
  <si>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</si>
  <si>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</si>
  <si>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</si>
  <si>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</si>
  <si>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</si>
  <si>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</si>
  <si>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</si>
  <si>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</si>
  <si>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</si>
  <si>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</si>
  <si>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</si>
  <si>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</si>
  <si>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</si>
  <si>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</si>
  <si>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</si>
  <si>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</si>
  <si>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</si>
  <si>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</si>
  <si>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</si>
  <si>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</si>
  <si>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</si>
  <si>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</si>
  <si>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</si>
  <si>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</si>
  <si>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</si>
  <si>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</si>
  <si>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</si>
  <si>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</si>
  <si>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</si>
  <si>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</si>
  <si>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</si>
  <si>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</si>
  <si>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</si>
  <si>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</si>
  <si>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</si>
  <si>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</si>
  <si>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</si>
  <si>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</si>
  <si>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</si>
  <si>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</si>
  <si>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</si>
  <si>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</si>
  <si>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</si>
  <si>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</si>
  <si>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</si>
  <si>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</si>
  <si>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</si>
  <si>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</si>
  <si>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</si>
  <si>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</si>
  <si>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</si>
  <si>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</si>
  <si>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</si>
  <si>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</si>
  <si>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</si>
  <si>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</si>
  <si>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</si>
  <si>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</si>
  <si>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</si>
  <si>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</si>
  <si>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</si>
  <si>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</si>
  <si>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</si>
  <si>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</si>
  <si>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</si>
  <si>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</si>
  <si>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</si>
  <si>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</si>
  <si>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</si>
  <si>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</si>
  <si>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</si>
  <si>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</si>
  <si>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</si>
  <si>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</si>
  <si>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</si>
  <si>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</si>
  <si>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</si>
  <si>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</si>
  <si>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</si>
  <si>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</si>
  <si>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</si>
  <si>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</si>
  <si>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</si>
  <si>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</si>
  <si>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</si>
  <si>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</si>
  <si>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</si>
  <si>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</si>
  <si>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</si>
  <si>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</si>
  <si>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</si>
  <si>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</si>
  <si>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</si>
  <si>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</si>
  <si>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</si>
  <si>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</si>
  <si>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</si>
  <si>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</si>
  <si>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</si>
  <si>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</si>
  <si>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</si>
  <si>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</si>
  <si>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</si>
  <si>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</si>
  <si>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</si>
  <si>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</si>
  <si>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</si>
  <si>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</si>
  <si>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</si>
  <si>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</si>
  <si>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</si>
  <si>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</si>
  <si>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</si>
  <si>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</si>
  <si>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</si>
  <si>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</si>
  <si>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</si>
  <si>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</si>
  <si>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</si>
  <si>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</si>
  <si>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</si>
  <si>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</si>
  <si>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</si>
  <si>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</si>
  <si>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</si>
  <si>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</si>
  <si>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</si>
  <si>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</si>
  <si>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</si>
  <si>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</si>
  <si>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</si>
  <si>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</si>
  <si>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</si>
  <si>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</si>
  <si>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</si>
  <si>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</si>
  <si>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</si>
  <si>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</si>
  <si>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</si>
  <si>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</si>
  <si>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</si>
  <si>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</si>
  <si>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</si>
  <si>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</si>
  <si>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</si>
  <si>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</si>
  <si>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</si>
  <si>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</si>
  <si>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</si>
  <si>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</si>
  <si>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</si>
  <si>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</si>
  <si>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</si>
  <si>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</si>
  <si>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</si>
  <si>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</si>
  <si>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</si>
  <si>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</si>
  <si>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</si>
  <si>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</si>
  <si>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</si>
  <si>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</si>
  <si>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</si>
  <si>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</si>
  <si>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</si>
  <si>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</si>
  <si>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</si>
  <si>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</si>
  <si>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</si>
  <si>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</si>
  <si>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</si>
  <si>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</si>
  <si>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</si>
  <si>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</si>
  <si>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</si>
  <si>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</si>
  <si>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</si>
  <si>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</si>
  <si>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</si>
  <si>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</si>
  <si>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</si>
  <si>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</si>
  <si>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</si>
  <si>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</si>
  <si>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</si>
  <si>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</si>
  <si>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</si>
  <si>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</si>
  <si>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</si>
  <si>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</si>
  <si>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</si>
  <si>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</si>
  <si>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</si>
  <si>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</si>
  <si>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</si>
  <si>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</si>
  <si>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</si>
  <si>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</si>
  <si>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</si>
  <si>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</si>
  <si>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</si>
  <si>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</si>
  <si>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</si>
  <si>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</si>
  <si>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</si>
  <si>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</si>
  <si>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</si>
  <si>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</si>
  <si>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</si>
  <si>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</si>
  <si>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</si>
  <si>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</si>
  <si>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</si>
  <si>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</si>
  <si>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</si>
  <si>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</si>
  <si>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</si>
  <si>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</si>
  <si>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</si>
  <si>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</si>
  <si>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</si>
  <si>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</si>
  <si>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</si>
  <si>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</si>
  <si>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</si>
  <si>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</si>
  <si>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</si>
  <si>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</si>
  <si>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</si>
  <si>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</si>
  <si>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</si>
  <si>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</si>
  <si>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</si>
  <si>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</si>
  <si>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</si>
  <si>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</si>
  <si>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</si>
  <si>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</si>
  <si>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</si>
  <si>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</si>
  <si>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</si>
  <si>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</si>
  <si>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</si>
  <si>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</si>
  <si>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</si>
  <si>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</si>
  <si>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</si>
  <si>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</si>
  <si>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</si>
  <si>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</si>
  <si>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</si>
  <si>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</si>
  <si>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</si>
  <si>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</si>
  <si>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</si>
  <si>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</si>
  <si>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</si>
  <si>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</si>
  <si>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</si>
  <si>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</si>
  <si>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</si>
  <si>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</si>
  <si>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</si>
  <si>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</si>
  <si>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</si>
  <si>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</si>
  <si>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</si>
  <si>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</si>
  <si>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</si>
  <si>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</si>
  <si>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</si>
  <si>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</si>
  <si>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</si>
  <si>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</si>
  <si>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</si>
  <si>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</si>
  <si>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</si>
  <si>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</si>
  <si>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</si>
  <si>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</si>
  <si>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</si>
  <si>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</si>
  <si>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</si>
  <si>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</si>
  <si>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</si>
  <si>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</si>
  <si>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</si>
  <si>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</si>
  <si>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</si>
  <si>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</si>
  <si>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</si>
  <si>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</si>
  <si>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</si>
  <si>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</si>
  <si>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</si>
  <si>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</si>
  <si>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</si>
  <si>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</si>
  <si>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</si>
  <si>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</si>
  <si>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</si>
  <si>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</si>
  <si>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</si>
  <si>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</si>
  <si>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</si>
  <si>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</si>
  <si>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</si>
  <si>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</si>
  <si>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</si>
  <si>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</si>
  <si>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</si>
  <si>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</si>
  <si>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</si>
  <si>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</si>
  <si>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</si>
  <si>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</si>
  <si>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</si>
  <si>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</si>
  <si>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</si>
  <si>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</si>
  <si>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</si>
  <si>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</si>
  <si>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</si>
  <si>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</si>
  <si>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</si>
  <si>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</si>
  <si>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</si>
  <si>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</si>
  <si>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</si>
  <si>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</si>
  <si>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</si>
  <si>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</si>
  <si>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</si>
  <si>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</si>
  <si>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</si>
  <si>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</si>
  <si>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</si>
  <si>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</si>
  <si>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</si>
  <si>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</si>
  <si>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</si>
  <si>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</si>
  <si>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</si>
  <si>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</si>
  <si>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</si>
  <si>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</si>
  <si>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</si>
  <si>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</si>
  <si>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</si>
  <si>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</si>
  <si>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</si>
  <si>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</si>
  <si>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</si>
  <si>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</si>
  <si>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</si>
  <si>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</si>
  <si>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</si>
  <si>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</si>
  <si>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</si>
  <si>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</si>
  <si>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</si>
  <si>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</si>
  <si>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</si>
  <si>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</si>
  <si>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</si>
  <si>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</si>
  <si>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</si>
  <si>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</si>
  <si>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</si>
  <si>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</si>
  <si>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</si>
  <si>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</si>
  <si>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</si>
  <si>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</si>
  <si>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</si>
  <si>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</si>
  <si>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</si>
  <si>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</si>
  <si>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</si>
  <si>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</si>
  <si>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</si>
  <si>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</si>
  <si>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</si>
  <si>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</si>
  <si>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</si>
  <si>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</si>
  <si>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</si>
  <si>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</si>
  <si>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</si>
  <si>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</si>
  <si>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</si>
  <si>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</si>
  <si>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</si>
  <si>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</si>
  <si>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</si>
  <si>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</si>
  <si>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</si>
  <si>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</si>
  <si>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</si>
  <si>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</si>
  <si>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</si>
  <si>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</si>
  <si>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</si>
  <si>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</si>
  <si>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</si>
  <si>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</si>
  <si>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</si>
  <si>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</si>
  <si>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</si>
  <si>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</si>
  <si>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</si>
  <si>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</si>
  <si>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</si>
  <si>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</si>
  <si>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</si>
  <si>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</si>
  <si>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</si>
  <si>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</si>
  <si>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</si>
  <si>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</si>
  <si>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</si>
  <si>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</si>
  <si>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</si>
  <si>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</si>
  <si>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</si>
  <si>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</si>
  <si>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</si>
  <si>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</si>
  <si>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</si>
  <si>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</si>
  <si>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</si>
  <si>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</si>
  <si>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</si>
  <si>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</si>
  <si>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</si>
  <si>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</si>
  <si>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</si>
  <si>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</si>
  <si>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</si>
  <si>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</si>
  <si>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</si>
  <si>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</si>
  <si>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</si>
  <si>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</si>
  <si>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</si>
  <si>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</si>
  <si>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</si>
  <si>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</si>
  <si>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</si>
  <si>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</si>
  <si>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</si>
  <si>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</si>
  <si>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</si>
  <si>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</si>
  <si>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</si>
  <si>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</si>
  <si>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</si>
  <si>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</si>
  <si>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</si>
  <si>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</si>
  <si>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</si>
  <si>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</si>
  <si>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</si>
  <si>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</si>
  <si>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</si>
  <si>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</si>
  <si>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</si>
  <si>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</si>
  <si>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</si>
  <si>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</si>
  <si>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</si>
  <si>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</si>
  <si>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</si>
  <si>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</si>
  <si>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</si>
  <si>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</si>
  <si>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</si>
  <si>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</si>
  <si>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</si>
  <si>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</si>
  <si>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</si>
  <si>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</si>
  <si>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</si>
  <si>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</si>
  <si>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</si>
  <si>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</si>
  <si>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</si>
  <si>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</si>
  <si>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</si>
  <si>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</si>
  <si>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</si>
  <si>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</si>
  <si>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</si>
  <si>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</si>
  <si>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</si>
  <si>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</si>
  <si>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</si>
  <si>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</si>
  <si>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</si>
  <si>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</si>
  <si>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</si>
  <si>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</si>
  <si>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</si>
  <si>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</si>
  <si>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</si>
  <si>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</si>
  <si>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</si>
  <si>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</si>
  <si>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</si>
  <si>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</si>
  <si>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</si>
  <si>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</si>
  <si>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</si>
  <si>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</si>
  <si>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</si>
  <si>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</si>
  <si>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</si>
  <si>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</si>
  <si>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</si>
  <si>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</si>
  <si>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</si>
  <si>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</si>
  <si>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</si>
  <si>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</si>
  <si>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</si>
  <si>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</si>
  <si>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</si>
  <si>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</si>
  <si>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</si>
  <si>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</si>
  <si>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</si>
  <si>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</si>
  <si>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</si>
  <si>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</si>
  <si>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</si>
  <si>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</si>
  <si>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</si>
  <si>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</si>
  <si>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</si>
  <si>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</si>
  <si>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</si>
  <si>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</si>
  <si>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</si>
  <si>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</si>
  <si>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</si>
  <si>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</si>
  <si>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</si>
  <si>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</si>
  <si>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</si>
  <si>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</si>
  <si>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</si>
  <si>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</si>
  <si>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</si>
  <si>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</si>
  <si>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</si>
  <si>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</si>
  <si>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</si>
  <si>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</si>
  <si>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</si>
  <si>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</si>
  <si>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</si>
  <si>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</si>
  <si>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</si>
  <si>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</si>
  <si>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</si>
  <si>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</si>
  <si>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</si>
  <si>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</si>
  <si>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</si>
  <si>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</si>
  <si>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</si>
  <si>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</si>
  <si>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</si>
  <si>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</si>
  <si>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</si>
  <si>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</si>
  <si>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</si>
  <si>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</si>
  <si>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</si>
  <si>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</si>
  <si>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</si>
  <si>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</si>
  <si>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</si>
  <si>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</si>
  <si>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</si>
  <si>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</si>
  <si>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</si>
  <si>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</si>
  <si>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</si>
  <si>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</si>
  <si>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</si>
  <si>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</si>
  <si>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</si>
  <si>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</si>
  <si>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</si>
  <si>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</si>
  <si>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</si>
  <si>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</si>
  <si>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</si>
  <si>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</si>
  <si>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</si>
  <si>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</si>
  <si>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</si>
  <si>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</si>
  <si>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</si>
  <si>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</si>
  <si>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</si>
  <si>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</si>
  <si>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</si>
  <si>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</si>
  <si>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</si>
  <si>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</si>
  <si>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</si>
  <si>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</si>
  <si>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</si>
  <si>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</si>
  <si>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</si>
  <si>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</si>
  <si>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</si>
  <si>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</si>
  <si>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</si>
  <si>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</si>
  <si>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</si>
  <si>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</si>
  <si>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</si>
  <si>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</si>
  <si>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</si>
  <si>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</si>
  <si>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</si>
  <si>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</si>
  <si>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</si>
  <si>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</si>
  <si>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</si>
  <si>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</si>
  <si>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</si>
  <si>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</si>
  <si>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</si>
  <si>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</si>
  <si>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</si>
  <si>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</si>
  <si>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</si>
  <si>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</si>
  <si>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</si>
  <si>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</si>
  <si>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</si>
  <si>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</si>
  <si>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</si>
  <si>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</si>
  <si>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</si>
  <si>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</si>
  <si>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</si>
  <si>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</si>
  <si>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</si>
  <si>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</si>
  <si>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</si>
  <si>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</si>
  <si>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</si>
  <si>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</si>
  <si>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</si>
  <si>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</si>
  <si>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</si>
  <si>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</si>
  <si>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</si>
  <si>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</si>
  <si>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</si>
  <si>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</si>
  <si>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</si>
  <si>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</si>
  <si>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</si>
  <si>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</si>
  <si>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</si>
  <si>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</si>
  <si>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</si>
  <si>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</si>
  <si>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</si>
  <si>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</si>
  <si>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</si>
  <si>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</si>
  <si>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</si>
  <si>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</si>
  <si>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</si>
  <si>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</si>
  <si>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</si>
  <si>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</si>
  <si>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</si>
  <si>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</si>
  <si>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</si>
  <si>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</si>
  <si>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</si>
  <si>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</si>
  <si>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</si>
  <si>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</si>
  <si>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</si>
  <si>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</si>
  <si>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</si>
  <si>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</si>
  <si>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</si>
  <si>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</si>
  <si>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</si>
  <si>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</si>
  <si>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</si>
  <si>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</si>
  <si>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</si>
  <si>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</si>
  <si>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</si>
  <si>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</si>
  <si>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</si>
  <si>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</si>
  <si>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</si>
  <si>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</si>
  <si>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</si>
  <si>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</si>
  <si>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</si>
  <si>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</si>
  <si>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</si>
  <si>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</si>
  <si>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</si>
  <si>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</si>
  <si>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</si>
  <si>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</si>
  <si>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</si>
  <si>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</si>
  <si>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</si>
  <si>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</si>
  <si>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</si>
  <si>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</si>
  <si>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</si>
  <si>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</si>
  <si>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</si>
  <si>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</si>
  <si>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</si>
  <si>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</si>
  <si>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</si>
  <si>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</si>
  <si>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</si>
  <si>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</si>
  <si>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</si>
  <si>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</si>
  <si>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</si>
  <si>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</si>
  <si>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</si>
  <si>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</si>
  <si>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</si>
  <si>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</si>
  <si>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</si>
  <si>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</si>
  <si>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</si>
  <si>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</si>
  <si>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</si>
  <si>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</si>
  <si>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</si>
  <si>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</si>
  <si>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</si>
  <si>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</si>
  <si>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</si>
  <si>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</si>
  <si>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</si>
  <si>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</si>
  <si>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</si>
  <si>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</si>
  <si>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</si>
  <si>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</si>
  <si>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</si>
  <si>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</si>
  <si>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</si>
  <si>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</si>
  <si>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</si>
  <si>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</si>
  <si>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</si>
  <si>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</si>
  <si>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</si>
  <si>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</si>
  <si>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</si>
  <si>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</si>
  <si>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</si>
  <si>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</si>
  <si>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</si>
  <si>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</si>
  <si>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</si>
  <si>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</si>
  <si>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</si>
  <si>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</si>
  <si>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</si>
  <si>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</si>
  <si>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</si>
  <si>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</si>
  <si>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</si>
  <si>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</si>
  <si>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</si>
  <si>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</si>
  <si>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</si>
  <si>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</si>
  <si>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</si>
  <si>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</si>
  <si>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</si>
  <si>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</si>
  <si>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</si>
  <si>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</si>
  <si>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</si>
  <si>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</si>
  <si>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</si>
  <si>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</si>
  <si>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</si>
  <si>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</si>
  <si>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</si>
  <si>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</si>
  <si>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</si>
  <si>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</si>
  <si>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</si>
  <si>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</si>
  <si>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</si>
  <si>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</si>
  <si>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</si>
  <si>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</si>
  <si>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</si>
  <si>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</si>
  <si>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</si>
  <si>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</si>
  <si>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</si>
  <si>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</si>
  <si>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</si>
  <si>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</si>
  <si>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</si>
  <si>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</si>
  <si>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</si>
  <si>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</si>
  <si>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</si>
  <si>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</si>
  <si>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</si>
  <si>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</si>
  <si>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</si>
  <si>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</si>
  <si>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</si>
  <si>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</si>
  <si>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</si>
  <si>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</si>
  <si>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</si>
  <si>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</si>
  <si>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</si>
  <si>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</si>
  <si>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</si>
  <si>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</si>
  <si>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</si>
  <si>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</si>
  <si>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</si>
  <si>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</si>
  <si>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</si>
  <si>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</si>
  <si>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</si>
  <si>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</si>
  <si>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</si>
  <si>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</si>
  <si>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</si>
  <si>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</si>
  <si>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</si>
  <si>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</si>
  <si>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</si>
  <si>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</si>
  <si>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</si>
  <si>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</si>
  <si>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</si>
  <si>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</si>
  <si>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</si>
  <si>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</si>
  <si>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</si>
  <si>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</si>
  <si>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</si>
  <si>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</si>
  <si>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</si>
  <si>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</si>
  <si>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</si>
  <si>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</si>
  <si>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</si>
  <si>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</si>
  <si>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</si>
  <si>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</si>
  <si>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</si>
  <si>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</si>
  <si>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</si>
  <si>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</si>
  <si>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</si>
  <si>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</si>
  <si>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</si>
  <si>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</si>
  <si>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</si>
  <si>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</si>
  <si>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</si>
  <si>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</si>
  <si>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</si>
  <si>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</si>
  <si>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</si>
  <si>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</si>
  <si>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</si>
  <si>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</si>
  <si>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</si>
  <si>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</si>
  <si>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</si>
  <si>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</si>
  <si>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</si>
  <si>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</si>
  <si>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</si>
  <si>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</si>
  <si>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</si>
  <si>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</si>
  <si>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</si>
  <si>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</si>
  <si>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</si>
  <si>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</si>
  <si>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</si>
  <si>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</si>
  <si>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</si>
  <si>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</si>
  <si>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</si>
  <si>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</si>
  <si>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</si>
  <si>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</si>
  <si>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</si>
  <si>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</si>
  <si>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</si>
  <si>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</si>
  <si>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</si>
  <si>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</si>
  <si>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</si>
  <si>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</si>
  <si>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</si>
  <si>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</si>
  <si>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</si>
  <si>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</si>
  <si>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</si>
  <si>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</si>
  <si>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</si>
  <si>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</si>
  <si>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</si>
  <si>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</si>
  <si>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</si>
  <si>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</si>
  <si>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</si>
  <si>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</si>
  <si>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</si>
  <si>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</si>
  <si>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</si>
  <si>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</si>
  <si>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</si>
  <si>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</si>
  <si>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</si>
  <si>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</si>
  <si>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</si>
  <si>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</si>
  <si>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</si>
  <si>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</si>
  <si>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</si>
  <si>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</si>
  <si>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</si>
  <si>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</si>
  <si>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</si>
  <si>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</si>
  <si>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</si>
  <si>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</si>
  <si>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</si>
  <si>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</si>
  <si>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</si>
  <si>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</si>
  <si>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</si>
  <si>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</si>
  <si>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</si>
  <si>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</si>
  <si>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</si>
  <si>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</si>
  <si>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</si>
  <si>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</si>
  <si>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</si>
  <si>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</si>
  <si>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</si>
  <si>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</si>
  <si>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</si>
  <si>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</si>
  <si>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</si>
  <si>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</si>
  <si>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</si>
  <si>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</si>
  <si>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</si>
  <si>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</si>
  <si>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</si>
  <si>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</si>
  <si>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</si>
  <si>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</si>
  <si>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</si>
  <si>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</si>
  <si>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</si>
  <si>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</si>
  <si>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</si>
  <si>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</si>
  <si>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</si>
  <si>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</si>
  <si>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</si>
  <si>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</si>
  <si>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</si>
  <si>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</si>
  <si>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</si>
  <si>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</si>
  <si>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</si>
  <si>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</si>
  <si>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</si>
  <si>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</si>
  <si>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</si>
  <si>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</si>
  <si>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</si>
  <si>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</si>
  <si>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</si>
  <si>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</si>
  <si>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</si>
  <si>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</si>
  <si>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</si>
  <si>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</si>
  <si>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</si>
  <si>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</si>
  <si>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</si>
  <si>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</si>
  <si>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</si>
  <si>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</si>
  <si>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</si>
  <si>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</si>
  <si>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</si>
  <si>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</si>
  <si>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</si>
  <si>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</si>
  <si>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</si>
  <si>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</si>
  <si>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</si>
  <si>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</si>
  <si>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</si>
  <si>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</si>
  <si>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</si>
  <si>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</si>
  <si>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</si>
  <si>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</si>
  <si>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</si>
  <si>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</si>
  <si>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</si>
  <si>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</si>
  <si>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</si>
  <si>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</si>
  <si>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</si>
  <si>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</si>
  <si>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</si>
  <si>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</si>
  <si>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</si>
  <si>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</si>
  <si>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</si>
  <si>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</si>
  <si>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</si>
  <si>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</si>
  <si>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</si>
  <si>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</si>
  <si>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</si>
  <si>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</si>
  <si>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</si>
  <si>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</si>
  <si>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</si>
  <si>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</si>
  <si>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</si>
  <si>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</si>
  <si>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</si>
  <si>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</si>
  <si>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</si>
  <si>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</si>
  <si>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</si>
  <si>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</si>
  <si>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</si>
  <si>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</si>
  <si>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</si>
  <si>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</si>
  <si>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</si>
  <si>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</si>
  <si>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</si>
  <si>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</si>
  <si>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</si>
  <si>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</si>
  <si>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</si>
  <si>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</si>
  <si>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</si>
  <si>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</si>
  <si>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</si>
  <si>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</si>
  <si>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</si>
  <si>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</si>
  <si>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</si>
  <si>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</si>
  <si>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</si>
  <si>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</si>
  <si>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</si>
  <si>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</si>
  <si>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</si>
  <si>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</si>
  <si>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</si>
  <si>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</si>
  <si>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</si>
  <si>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</si>
  <si>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</si>
  <si>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</si>
  <si>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</si>
  <si>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</si>
  <si>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</si>
  <si>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</si>
  <si>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</si>
  <si>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</si>
  <si>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</si>
  <si>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</si>
  <si>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</si>
  <si>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</si>
  <si>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</si>
  <si>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</si>
  <si>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</si>
  <si>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</si>
  <si>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</si>
  <si>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</si>
  <si>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</si>
  <si>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</si>
  <si>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</si>
  <si>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</si>
  <si>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</si>
  <si>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</si>
  <si>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</si>
  <si>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</si>
  <si>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</si>
  <si>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</si>
  <si>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</si>
  <si>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</si>
  <si>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</si>
  <si>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</si>
  <si>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</si>
  <si>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</si>
  <si>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</si>
  <si>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</si>
  <si>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</si>
  <si>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</si>
  <si>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</si>
  <si>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</si>
  <si>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</si>
  <si>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</si>
  <si>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</si>
  <si>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</si>
  <si>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</si>
  <si>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</si>
  <si>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</si>
  <si>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</si>
  <si>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</si>
  <si>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</si>
  <si>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</si>
  <si>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</si>
  <si>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</si>
  <si>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</si>
  <si>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</si>
  <si>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</si>
  <si>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</si>
  <si>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</si>
  <si>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</si>
  <si>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</si>
  <si>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</si>
  <si>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</si>
  <si>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</si>
  <si>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</si>
  <si>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</si>
  <si>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</si>
  <si>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</si>
  <si>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</si>
  <si>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</si>
  <si>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</si>
  <si>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</si>
  <si>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</si>
  <si>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</si>
  <si>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</si>
  <si>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</si>
  <si>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</si>
  <si>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</si>
  <si>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</si>
  <si>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</si>
  <si>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</si>
  <si>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</si>
  <si>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</si>
  <si>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</si>
  <si>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</si>
  <si>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</si>
  <si>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</si>
  <si>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</si>
  <si>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</si>
  <si>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</si>
  <si>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</si>
  <si>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</si>
  <si>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</si>
  <si>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</si>
  <si>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</si>
  <si>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</si>
  <si>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</si>
  <si>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</si>
  <si>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</si>
  <si>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</si>
  <si>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</si>
  <si>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</si>
  <si>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</si>
  <si>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</si>
  <si>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</si>
  <si>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</si>
  <si>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</si>
  <si>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</si>
  <si>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</si>
  <si>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</si>
  <si>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</si>
  <si>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</si>
  <si>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</si>
  <si>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</si>
  <si>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</si>
  <si>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</si>
  <si>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</si>
  <si>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</si>
  <si>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</si>
  <si>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</si>
  <si>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</si>
  <si>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</si>
  <si>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</si>
  <si>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</si>
  <si>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</si>
  <si>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</si>
  <si>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</si>
  <si>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</si>
  <si>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</si>
  <si>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</si>
  <si>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</si>
  <si>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</si>
  <si>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</si>
  <si>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</si>
  <si>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</si>
  <si>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</si>
  <si>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</si>
  <si>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</si>
  <si>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</si>
  <si>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</si>
  <si>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</si>
  <si>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</si>
  <si>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</si>
  <si>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</si>
  <si>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</si>
  <si>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</si>
  <si>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</si>
  <si>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</si>
  <si>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</si>
  <si>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</si>
  <si>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</si>
  <si>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</si>
  <si>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</si>
  <si>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</si>
  <si>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</si>
  <si>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</si>
  <si>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</si>
  <si>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</si>
  <si>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</si>
  <si>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</si>
  <si>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</si>
  <si>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</si>
  <si>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</si>
  <si>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</si>
  <si>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</si>
  <si>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</si>
  <si>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</si>
  <si>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</si>
  <si>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</si>
  <si>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</si>
  <si>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</si>
  <si>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</si>
  <si>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</si>
  <si>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</si>
  <si>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</si>
  <si>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</si>
  <si>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</si>
  <si>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</si>
  <si>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</si>
  <si>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</si>
  <si>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</si>
  <si>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</si>
  <si>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</si>
  <si>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</si>
  <si>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</si>
  <si>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</si>
  <si>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</si>
  <si>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</si>
  <si>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</si>
  <si>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</si>
  <si>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</si>
  <si>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</si>
  <si>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</si>
  <si>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</si>
  <si>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</si>
  <si>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</si>
  <si>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</si>
  <si>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</si>
  <si>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</si>
  <si>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</si>
  <si>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</si>
  <si>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</si>
  <si>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</si>
  <si>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</si>
  <si>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</si>
  <si>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</si>
  <si>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</si>
  <si>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</si>
  <si>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</si>
  <si>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</si>
  <si>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</si>
  <si>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</si>
  <si>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</si>
  <si>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</si>
  <si>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</si>
  <si>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</si>
  <si>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</si>
  <si>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</si>
  <si>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</si>
  <si>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</si>
  <si>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</si>
  <si>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</si>
  <si>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</si>
  <si>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</si>
  <si>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</si>
  <si>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</si>
  <si>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</si>
  <si>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</si>
  <si>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</si>
  <si>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</si>
  <si>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</si>
  <si>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</si>
  <si>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</si>
  <si>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</si>
  <si>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</si>
  <si>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</si>
  <si>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</si>
  <si>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</si>
  <si>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</si>
  <si>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</si>
  <si>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</si>
  <si>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</si>
  <si>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</si>
  <si>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</si>
  <si>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</si>
  <si>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</si>
  <si>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</si>
  <si>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</si>
  <si>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</si>
  <si>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</si>
  <si>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</si>
  <si>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</si>
  <si>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</si>
  <si>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</si>
  <si>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</si>
  <si>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</si>
  <si>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</si>
  <si>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</si>
  <si>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</si>
  <si>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</si>
  <si>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</si>
  <si>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</si>
  <si>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</si>
  <si>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</si>
  <si>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</si>
  <si>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</si>
  <si>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</si>
  <si>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</si>
  <si>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</si>
  <si>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</si>
  <si>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</si>
  <si>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</si>
  <si>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</si>
  <si>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</si>
  <si>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</si>
  <si>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</si>
  <si>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</si>
  <si>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</si>
  <si>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</si>
  <si>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</si>
  <si>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</si>
  <si>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</si>
  <si>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</si>
  <si>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</si>
  <si>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</si>
  <si>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</si>
  <si>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</si>
  <si>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</si>
  <si>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</si>
  <si>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</si>
  <si>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</si>
  <si>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</si>
  <si>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</si>
  <si>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</si>
  <si>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</si>
  <si>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</si>
  <si>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</si>
  <si>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</si>
  <si>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</si>
  <si>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</si>
  <si>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</si>
  <si>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</si>
  <si>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</si>
  <si>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</si>
  <si>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</si>
  <si>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</si>
  <si>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</si>
  <si>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</si>
  <si>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</si>
  <si>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</si>
  <si>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</si>
  <si>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</si>
  <si>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</si>
  <si>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</si>
  <si>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</si>
  <si>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</si>
  <si>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</si>
  <si>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</si>
  <si>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</si>
  <si>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</si>
  <si>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</si>
  <si>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</si>
  <si>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</si>
  <si>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</si>
  <si>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</si>
  <si>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</si>
  <si>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</si>
  <si>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</si>
  <si>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</si>
  <si>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</si>
  <si>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</si>
  <si>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</si>
  <si>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</si>
  <si>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</si>
  <si>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</si>
  <si>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</si>
  <si>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</si>
  <si>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</si>
  <si>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</si>
  <si>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</si>
  <si>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</si>
  <si>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</si>
  <si>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</si>
  <si>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</si>
  <si>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</si>
  <si>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</si>
  <si>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</si>
  <si>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</si>
  <si>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</si>
  <si>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</si>
  <si>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</si>
  <si>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</si>
  <si>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</si>
  <si>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</si>
  <si>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</si>
  <si>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</si>
  <si>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</si>
  <si>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</si>
  <si>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</si>
  <si>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</si>
  <si>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</si>
  <si>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</si>
  <si>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</si>
  <si>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</si>
  <si>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</si>
  <si>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</si>
  <si>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</si>
  <si>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</si>
  <si>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</si>
  <si>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</si>
  <si>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</si>
  <si>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</si>
  <si>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</si>
  <si>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</si>
  <si>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</si>
  <si>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</si>
  <si>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</si>
  <si>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</si>
  <si>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</si>
  <si>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</si>
  <si>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</si>
  <si>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</si>
  <si>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</si>
  <si>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</si>
  <si>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</si>
  <si>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</si>
  <si>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</si>
  <si>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</si>
  <si>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</si>
  <si>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</si>
  <si>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</si>
  <si>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</si>
  <si>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</si>
  <si>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</si>
  <si>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</si>
  <si>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</si>
  <si>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</si>
  <si>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</si>
  <si>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</si>
  <si>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</si>
  <si>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</si>
  <si>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</si>
  <si>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</si>
  <si>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</si>
  <si>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</si>
  <si>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</si>
  <si>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</si>
  <si>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</si>
  <si>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</si>
  <si>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</si>
  <si>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</si>
  <si>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</si>
  <si>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</si>
  <si>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</si>
  <si>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</si>
  <si>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</si>
  <si>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</si>
  <si>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</si>
  <si>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</si>
  <si>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</si>
  <si>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</si>
  <si>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</si>
  <si>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</si>
  <si>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</si>
  <si>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</si>
  <si>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</si>
  <si>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</si>
  <si>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</si>
  <si>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</si>
  <si>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</si>
  <si>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</si>
  <si>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</si>
  <si>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</si>
  <si>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</si>
  <si>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</si>
  <si>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</si>
  <si>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</si>
  <si>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</si>
  <si>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</si>
  <si>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</si>
  <si>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</si>
  <si>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</si>
  <si>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</si>
  <si>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</si>
  <si>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</si>
  <si>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</si>
  <si>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</si>
  <si>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</si>
  <si>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</si>
  <si>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</si>
  <si>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</si>
  <si>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</si>
  <si>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</si>
  <si>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</si>
  <si>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</si>
  <si>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</si>
  <si>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</si>
  <si>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</si>
  <si>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</si>
  <si>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</si>
  <si>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</si>
  <si>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</si>
  <si>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</si>
  <si>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</si>
  <si>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</si>
  <si>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</si>
  <si>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</si>
  <si>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</si>
  <si>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</si>
  <si>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</si>
  <si>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</si>
  <si>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</si>
  <si>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</si>
  <si>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</si>
  <si>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</si>
  <si>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</si>
  <si>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</si>
  <si>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</si>
  <si>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</si>
  <si>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</si>
  <si>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</si>
  <si>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</si>
  <si>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</si>
  <si>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</si>
  <si>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</si>
  <si>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</si>
  <si>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</si>
  <si>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</si>
  <si>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</si>
  <si>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</si>
  <si>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</si>
  <si>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</si>
  <si>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</si>
  <si>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</si>
  <si>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</si>
  <si>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</si>
  <si>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</si>
  <si>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</si>
  <si>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</si>
  <si>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</si>
  <si>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</si>
  <si>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</si>
  <si>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</si>
  <si>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</si>
  <si>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</si>
  <si>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</si>
  <si>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</si>
  <si>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</si>
  <si>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</si>
  <si>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</si>
  <si>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</si>
  <si>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</si>
  <si>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</si>
  <si>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</si>
  <si>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</si>
  <si>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</si>
  <si>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</si>
  <si>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</si>
  <si>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</si>
  <si>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</si>
  <si>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</si>
  <si>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</si>
  <si>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</si>
  <si>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</si>
  <si>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</si>
  <si>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</si>
  <si>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</si>
  <si>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</si>
  <si>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</si>
  <si>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</si>
  <si>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</si>
  <si>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</si>
  <si>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</si>
  <si>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</si>
  <si>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</si>
  <si>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</si>
  <si>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</si>
  <si>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</si>
  <si>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</si>
  <si>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</si>
  <si>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</si>
  <si>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</si>
  <si>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</si>
  <si>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</si>
  <si>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</si>
  <si>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</si>
  <si>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</si>
  <si>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</si>
  <si>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</si>
  <si>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</si>
  <si>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</si>
  <si>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</si>
  <si>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</si>
  <si>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</si>
  <si>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</si>
  <si>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</si>
  <si>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</si>
  <si>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</si>
  <si>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</si>
  <si>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</si>
  <si>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</si>
  <si>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</si>
  <si>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</si>
  <si>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</si>
  <si>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</si>
  <si>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</si>
  <si>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</si>
  <si>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</si>
  <si>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</si>
  <si>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</si>
  <si>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</si>
  <si>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</si>
  <si>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</si>
  <si>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</si>
  <si>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</si>
  <si>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</si>
  <si>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</si>
  <si>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</si>
  <si>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</si>
  <si>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</si>
  <si>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</si>
  <si>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</si>
  <si>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</si>
  <si>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</si>
  <si>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</si>
  <si>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</si>
  <si>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</si>
  <si>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</si>
  <si>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</si>
  <si>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</si>
  <si>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</si>
  <si>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</si>
  <si>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</si>
  <si>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</si>
  <si>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</si>
  <si>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</si>
  <si>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</si>
  <si>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</si>
  <si>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</si>
  <si>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</si>
  <si>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</si>
  <si>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</si>
  <si>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</si>
  <si>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</si>
  <si>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</si>
  <si>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</si>
  <si>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</si>
  <si>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</si>
  <si>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</si>
  <si>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</si>
  <si>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</si>
  <si>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</si>
  <si>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</si>
  <si>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</si>
  <si>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</si>
  <si>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</si>
  <si>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</si>
  <si>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</si>
  <si>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</si>
  <si>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</si>
  <si>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</si>
  <si>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</si>
  <si>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</si>
  <si>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</si>
  <si>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</si>
  <si>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</si>
  <si>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</si>
  <si>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</si>
  <si>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</si>
  <si>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</si>
  <si>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</si>
  <si>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</si>
  <si>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</si>
  <si>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</si>
  <si>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</si>
  <si>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</si>
  <si>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</si>
  <si>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</si>
  <si>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</si>
  <si>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</si>
  <si>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</si>
  <si>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</si>
  <si>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</si>
  <si>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</si>
  <si>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</si>
  <si>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</si>
  <si>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</si>
  <si>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</si>
  <si>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</si>
  <si>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</si>
  <si>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</si>
  <si>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</si>
  <si>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</si>
  <si>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</si>
  <si>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</si>
  <si>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</si>
  <si>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</si>
  <si>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</si>
  <si>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</si>
  <si>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</si>
  <si>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</si>
  <si>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</si>
  <si>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</si>
  <si>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</si>
  <si>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</si>
  <si>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</si>
  <si>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</si>
  <si>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</si>
  <si>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</si>
  <si>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</si>
  <si>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</si>
  <si>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</si>
  <si>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</si>
  <si>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</si>
  <si>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</si>
  <si>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</si>
  <si>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</si>
  <si>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</si>
  <si>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</si>
  <si>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</si>
  <si>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</si>
  <si>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</si>
  <si>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</si>
  <si>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</si>
  <si>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</si>
  <si>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</si>
  <si>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</si>
  <si>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</si>
  <si>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</si>
  <si>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</si>
  <si>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</si>
  <si>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</si>
  <si>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</si>
  <si>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</si>
  <si>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</si>
  <si>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</si>
  <si>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</si>
  <si>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</si>
  <si>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</si>
  <si>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</si>
  <si>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</si>
  <si>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</si>
  <si>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</si>
  <si>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</si>
  <si>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</si>
  <si>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</si>
  <si>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</si>
  <si>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</si>
  <si>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</si>
  <si>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</si>
  <si>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</si>
  <si>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</si>
  <si>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</si>
  <si>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</si>
  <si>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</si>
  <si>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</si>
  <si>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</si>
  <si>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</si>
  <si>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</si>
  <si>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</si>
  <si>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</si>
  <si>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</si>
  <si>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</si>
  <si>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</si>
  <si>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</si>
  <si>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</si>
  <si>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</si>
  <si>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</si>
  <si>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</si>
  <si>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</si>
  <si>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</si>
  <si>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</si>
  <si>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</si>
  <si>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</si>
  <si>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</si>
  <si>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</si>
  <si>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</si>
  <si>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</si>
  <si>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</si>
  <si>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</si>
  <si>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</si>
  <si>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</si>
  <si>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</si>
  <si>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</si>
  <si>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</si>
  <si>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</si>
  <si>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</si>
  <si>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</si>
  <si>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</si>
  <si>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</si>
  <si>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</si>
  <si>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</si>
  <si>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</si>
  <si>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</si>
  <si>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</si>
  <si>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</si>
  <si>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</si>
  <si>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</si>
  <si>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</si>
  <si>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</si>
  <si>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</si>
  <si>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</si>
  <si>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</si>
  <si>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</si>
  <si>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</si>
  <si>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</si>
  <si>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</si>
  <si>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</si>
  <si>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</si>
  <si>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</si>
  <si>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</si>
  <si>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</si>
  <si>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</si>
  <si>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</si>
  <si>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</si>
  <si>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</si>
  <si>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</si>
  <si>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</si>
  <si>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</si>
  <si>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</si>
  <si>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</si>
  <si>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</si>
  <si>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</si>
  <si>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</si>
  <si>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</si>
  <si>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</si>
  <si>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</si>
  <si>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</si>
  <si>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</si>
  <si>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</si>
  <si>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</si>
  <si>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</si>
  <si>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</si>
  <si>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</si>
  <si>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</si>
  <si>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</si>
  <si>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</si>
  <si>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</si>
  <si>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</si>
  <si>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</si>
  <si>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</si>
  <si>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</si>
  <si>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</si>
  <si>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</si>
  <si>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</si>
  <si>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</si>
  <si>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</si>
  <si>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</si>
  <si>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</si>
  <si>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</si>
  <si>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</si>
  <si>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</si>
  <si>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</si>
  <si>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</si>
  <si>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</si>
  <si>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</si>
  <si>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</si>
  <si>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</si>
  <si>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</si>
  <si>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</si>
  <si>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</si>
  <si>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</si>
  <si>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</si>
  <si>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</si>
  <si>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</si>
  <si>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</si>
  <si>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</si>
  <si>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</si>
  <si>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</si>
  <si>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</si>
  <si>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</si>
  <si>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</si>
  <si>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</si>
  <si>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</si>
  <si>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</si>
  <si>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</si>
  <si>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</si>
  <si>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</si>
  <si>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</si>
  <si>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</si>
  <si>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</si>
  <si>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</si>
  <si>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</si>
  <si>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</si>
  <si>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</si>
  <si>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</si>
  <si>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</si>
  <si>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</si>
  <si>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</si>
  <si>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</si>
  <si>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</si>
  <si>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</si>
  <si>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</si>
  <si>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</si>
  <si>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</si>
  <si>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</si>
  <si>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</si>
  <si>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</si>
  <si>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</si>
  <si>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</si>
  <si>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</si>
  <si>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</si>
  <si>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</si>
  <si>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</si>
  <si>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</si>
  <si>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</si>
  <si>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</si>
  <si>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</si>
  <si>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</si>
  <si>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</si>
  <si>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</si>
  <si>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</si>
  <si>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</si>
  <si>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</si>
  <si>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</si>
  <si>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</si>
  <si>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</si>
  <si>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</si>
  <si>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</si>
  <si>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</si>
  <si>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</si>
  <si>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</si>
  <si>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</si>
  <si>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</si>
  <si>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</si>
  <si>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</si>
  <si>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</si>
  <si>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</si>
  <si>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</si>
  <si>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</si>
  <si>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</si>
  <si>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</si>
  <si>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</si>
  <si>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</si>
  <si>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</si>
  <si>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</si>
  <si>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</si>
  <si>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</si>
  <si>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</si>
  <si>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</si>
  <si>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</si>
  <si>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</si>
  <si>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</si>
  <si>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</si>
  <si>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</si>
  <si>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</si>
  <si>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</si>
  <si>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</si>
  <si>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</si>
  <si>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</si>
  <si>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</si>
  <si>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</si>
  <si>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</si>
  <si>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</si>
  <si>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</si>
  <si>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</si>
  <si>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</si>
  <si>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</si>
  <si>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</si>
  <si>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</si>
  <si>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</si>
  <si>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</si>
  <si>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</si>
  <si>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</si>
  <si>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</si>
  <si>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</si>
  <si>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</si>
  <si>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</si>
  <si>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</si>
  <si>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</si>
  <si>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</si>
  <si>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</si>
  <si>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</si>
  <si>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</si>
  <si>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</si>
  <si>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</si>
  <si>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</si>
  <si>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</si>
  <si>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</si>
  <si>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</si>
  <si>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</si>
  <si>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</si>
  <si>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</si>
  <si>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</si>
  <si>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</si>
  <si>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</si>
  <si>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</si>
  <si>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</si>
  <si>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</si>
  <si>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</si>
  <si>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</si>
  <si>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</si>
  <si>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</si>
  <si>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</si>
  <si>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</si>
  <si>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</si>
  <si>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</si>
  <si>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</si>
  <si>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</si>
  <si>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</si>
  <si>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</si>
  <si>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</si>
  <si>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</si>
  <si>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</si>
  <si>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</si>
  <si>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</si>
  <si>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</si>
  <si>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</si>
  <si>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</si>
  <si>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</si>
  <si>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</si>
  <si>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</si>
  <si>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</si>
  <si>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</si>
  <si>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</si>
  <si>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</si>
  <si>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</si>
  <si>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</si>
  <si>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</si>
  <si>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</si>
  <si>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</si>
  <si>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</si>
  <si>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</si>
  <si>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</si>
  <si>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</si>
  <si>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</si>
  <si>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</si>
  <si>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</si>
  <si>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</si>
  <si>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</si>
  <si>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</si>
  <si>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</si>
  <si>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</si>
  <si>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</si>
  <si>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</si>
  <si>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</si>
  <si>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</si>
  <si>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</si>
  <si>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</si>
  <si>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</si>
  <si>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</si>
  <si>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</si>
  <si>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</si>
  <si>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</si>
  <si>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</si>
  <si>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</si>
  <si>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</si>
  <si>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</si>
  <si>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</si>
  <si>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</si>
  <si>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</si>
  <si>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</si>
  <si>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</si>
  <si>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</si>
  <si>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</si>
  <si>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</si>
  <si>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</si>
  <si>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</si>
  <si>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</si>
  <si>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</si>
  <si>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</si>
  <si>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</si>
  <si>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</si>
  <si>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</si>
  <si>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</si>
  <si>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</si>
  <si>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</si>
  <si>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</si>
  <si>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</si>
  <si>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</si>
  <si>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</si>
  <si>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</si>
  <si>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</si>
  <si>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</si>
  <si>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</si>
  <si>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</si>
  <si>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</si>
  <si>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</si>
  <si>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</si>
  <si>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</si>
  <si>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</si>
  <si>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</si>
  <si>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</si>
  <si>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</si>
  <si>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</si>
  <si>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</si>
  <si>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</si>
  <si>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</si>
  <si>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</si>
  <si>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</si>
  <si>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</si>
  <si>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</si>
  <si>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</si>
  <si>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</si>
  <si>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</si>
  <si>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</si>
  <si>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</si>
  <si>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</si>
  <si>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</si>
  <si>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</si>
  <si>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</si>
  <si>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</si>
  <si>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</si>
  <si>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</si>
  <si>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</si>
  <si>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</si>
  <si>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</si>
  <si>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</si>
  <si>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</si>
  <si>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</si>
  <si>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</si>
  <si>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</si>
  <si>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</si>
  <si>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</si>
  <si>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</si>
  <si>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</si>
  <si>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</si>
  <si>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</si>
  <si>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</si>
  <si>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</si>
  <si>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</si>
  <si>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</si>
  <si>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</si>
  <si>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</si>
  <si>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</si>
  <si>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</si>
  <si>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</si>
  <si>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</si>
  <si>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</si>
  <si>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</si>
  <si>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</si>
  <si>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</si>
  <si>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</si>
  <si>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</si>
  <si>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</si>
  <si>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</si>
  <si>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</si>
  <si>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</si>
  <si>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</si>
  <si>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</si>
  <si>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</si>
  <si>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</si>
  <si>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</si>
  <si>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</si>
  <si>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</si>
  <si>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</si>
  <si>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</si>
  <si>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</si>
  <si>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</si>
  <si>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</si>
  <si>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</si>
  <si>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</si>
  <si>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</si>
  <si>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</si>
  <si>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</si>
  <si>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</si>
  <si>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</si>
  <si>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</si>
  <si>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</si>
  <si>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</si>
  <si>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</si>
  <si>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</si>
  <si>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</si>
  <si>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</si>
  <si>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</si>
  <si>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</si>
  <si>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</si>
  <si>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</si>
  <si>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</si>
  <si>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</si>
  <si>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</si>
  <si>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</si>
  <si>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</si>
  <si>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</si>
  <si>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</si>
  <si>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</si>
  <si>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</si>
  <si>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</si>
  <si>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</si>
  <si>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</si>
  <si>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</si>
  <si>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</si>
  <si>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</si>
  <si>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</si>
  <si>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</si>
  <si>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</si>
  <si>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</si>
  <si>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</si>
  <si>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</si>
  <si>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</si>
  <si>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</si>
  <si>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</si>
  <si>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</si>
  <si>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</si>
  <si>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</si>
  <si>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</si>
  <si>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</si>
  <si>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</si>
  <si>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</si>
  <si>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</si>
  <si>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</si>
  <si>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</si>
  <si>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</si>
  <si>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</si>
  <si>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</si>
  <si>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</si>
  <si>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</si>
  <si>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</si>
  <si>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</si>
  <si>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</si>
  <si>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</si>
  <si>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</si>
  <si>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</si>
  <si>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</si>
  <si>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</si>
  <si>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</si>
  <si>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</si>
  <si>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</si>
  <si>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</si>
  <si>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</si>
  <si>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</si>
  <si>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</si>
  <si>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</si>
  <si>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</si>
  <si>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</si>
  <si>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</si>
  <si>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</si>
  <si>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</si>
  <si>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</si>
  <si>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</si>
  <si>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</si>
  <si>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</si>
  <si>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</si>
  <si>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</si>
  <si>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</si>
  <si>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</si>
  <si>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</si>
  <si>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</si>
  <si>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</si>
  <si>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</si>
  <si>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</si>
  <si>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</si>
  <si>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</si>
  <si>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</si>
  <si>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</si>
  <si>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</si>
  <si>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</si>
  <si>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</si>
  <si>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</si>
  <si>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</si>
  <si>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</si>
  <si>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</si>
  <si>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</si>
  <si>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</si>
  <si>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</si>
  <si>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</si>
  <si>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</si>
  <si>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</si>
  <si>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</si>
  <si>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</si>
  <si>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</si>
  <si>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</si>
  <si>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</si>
  <si>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</si>
  <si>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</si>
  <si>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</si>
  <si>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</si>
  <si>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</si>
  <si>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</si>
  <si>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</si>
  <si>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</si>
  <si>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</si>
  <si>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</si>
  <si>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</si>
  <si>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</si>
  <si>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</si>
  <si>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</si>
  <si>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</si>
  <si>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</si>
  <si>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</si>
  <si>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</si>
  <si>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</si>
  <si>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</si>
  <si>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</si>
  <si>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</si>
  <si>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</si>
  <si>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</si>
  <si>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</si>
  <si>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</si>
  <si>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</si>
  <si>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</si>
  <si>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</si>
  <si>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</si>
  <si>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</si>
  <si>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</si>
  <si>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</si>
  <si>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</si>
  <si>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</si>
  <si>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</si>
  <si>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</si>
  <si>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</si>
  <si>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</si>
  <si>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</si>
  <si>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</si>
  <si>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</si>
  <si>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</si>
  <si>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</si>
  <si>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</si>
  <si>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</si>
  <si>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</si>
  <si>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</si>
  <si>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</si>
  <si>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</si>
  <si>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</si>
  <si>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</si>
  <si>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</si>
  <si>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</si>
  <si>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</si>
  <si>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</si>
  <si>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</si>
  <si>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</si>
  <si>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</si>
  <si>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</si>
  <si>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</si>
  <si>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</si>
  <si>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</si>
  <si>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</si>
  <si>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</si>
  <si>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</si>
  <si>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</si>
  <si>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</si>
  <si>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</si>
  <si>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</si>
  <si>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</si>
  <si>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</si>
  <si>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</si>
  <si>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</si>
  <si>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</si>
  <si>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</si>
  <si>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</si>
  <si>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</si>
  <si>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</si>
  <si>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</si>
  <si>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</si>
  <si>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</si>
  <si>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</si>
  <si>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</si>
  <si>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</si>
  <si>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</si>
  <si>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</si>
  <si>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</si>
  <si>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</si>
  <si>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</si>
  <si>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</si>
  <si>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</si>
  <si>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</si>
  <si>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</si>
  <si>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</si>
  <si>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</si>
  <si>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</si>
  <si>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</si>
  <si>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</si>
  <si>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</si>
  <si>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</si>
  <si>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</si>
  <si>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</si>
  <si>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</si>
  <si>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</si>
  <si>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</si>
  <si>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</si>
  <si>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</si>
  <si>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</si>
  <si>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</si>
  <si>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</si>
  <si>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</si>
  <si>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</si>
  <si>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</si>
  <si>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</si>
  <si>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</si>
  <si>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</si>
  <si>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</si>
  <si>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</si>
  <si>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</si>
  <si>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</si>
  <si>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</si>
  <si>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</si>
  <si>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</si>
  <si>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</si>
  <si>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</si>
  <si>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</si>
  <si>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</si>
  <si>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</si>
  <si>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</si>
  <si>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</si>
  <si>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</si>
  <si>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</si>
  <si>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</si>
  <si>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</si>
  <si>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</si>
  <si>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</si>
  <si>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</si>
  <si>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</si>
  <si>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</si>
  <si>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</si>
  <si>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</si>
  <si>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</si>
  <si>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</si>
  <si>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</si>
  <si>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</si>
  <si>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</si>
  <si>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</si>
  <si>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</si>
  <si>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</si>
  <si>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</si>
  <si>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</si>
  <si>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</si>
  <si>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</si>
  <si>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</si>
  <si>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</si>
  <si>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</si>
  <si>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</si>
  <si>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</si>
  <si>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</si>
  <si>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</si>
  <si>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</si>
  <si>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</si>
  <si>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</si>
  <si>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</si>
  <si>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</si>
  <si>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</si>
  <si>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</si>
  <si>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</si>
  <si>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</si>
  <si>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</si>
  <si>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</si>
  <si>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</si>
  <si>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</si>
  <si>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</si>
  <si>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</si>
  <si>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</si>
  <si>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</si>
  <si>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</si>
  <si>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</si>
  <si>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</si>
  <si>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</si>
  <si>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</si>
  <si>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</si>
  <si>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</si>
  <si>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</si>
  <si>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</si>
  <si>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</si>
  <si>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</si>
  <si>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</si>
  <si>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</si>
  <si>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</si>
  <si>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</si>
  <si>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</si>
  <si>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</si>
  <si>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</si>
  <si>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</si>
  <si>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</si>
  <si>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</si>
  <si>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</si>
  <si>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</si>
  <si>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</si>
  <si>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</si>
  <si>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</si>
  <si>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</si>
  <si>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</si>
  <si>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</si>
  <si>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</si>
  <si>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</si>
  <si>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</si>
  <si>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</si>
  <si>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</si>
  <si>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</si>
  <si>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</si>
  <si>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</si>
  <si>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</si>
  <si>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</si>
  <si>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</si>
  <si>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</si>
  <si>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</si>
  <si>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</si>
  <si>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</si>
  <si>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</si>
  <si>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</si>
  <si>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</si>
  <si>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</si>
  <si>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</si>
  <si>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</si>
  <si>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</si>
  <si>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</si>
  <si>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</si>
  <si>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</si>
  <si>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</si>
  <si>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</si>
  <si>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</si>
  <si>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</si>
  <si>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</si>
  <si>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</si>
  <si>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</si>
  <si>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</si>
  <si>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</si>
  <si>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</si>
  <si>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</si>
  <si>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</si>
  <si>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</si>
  <si>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</si>
  <si>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</si>
  <si>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</si>
  <si>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</si>
  <si>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</si>
  <si>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</si>
  <si>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</si>
  <si>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</si>
  <si>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</si>
  <si>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</si>
  <si>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</si>
  <si>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</si>
  <si>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</si>
  <si>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</si>
  <si>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</si>
  <si>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</si>
  <si>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</si>
  <si>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</si>
  <si>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</si>
  <si>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</si>
  <si>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</si>
  <si>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</si>
  <si>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</si>
  <si>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</si>
  <si>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</si>
  <si>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</si>
  <si>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</si>
  <si>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</si>
  <si>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</si>
  <si>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</si>
  <si>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</si>
  <si>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</si>
  <si>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</si>
  <si>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</si>
  <si>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</si>
  <si>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</si>
  <si>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</si>
  <si>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</si>
  <si>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</si>
  <si>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</si>
  <si>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</si>
  <si>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</si>
  <si>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</si>
  <si>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</si>
  <si>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</si>
  <si>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</si>
  <si>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</si>
  <si>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</si>
  <si>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</si>
  <si>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</si>
  <si>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</si>
  <si>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</si>
  <si>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</si>
  <si>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</si>
  <si>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</si>
  <si>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</si>
  <si>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</si>
  <si>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</si>
  <si>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</si>
  <si>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</si>
  <si>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</si>
  <si>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</si>
  <si>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</si>
  <si>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</si>
  <si>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</si>
  <si>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</si>
  <si>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</si>
  <si>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</si>
  <si>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</si>
  <si>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</si>
  <si>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</si>
  <si>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</si>
  <si>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</si>
  <si>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</si>
  <si>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</si>
  <si>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</si>
  <si>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</si>
  <si>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</si>
  <si>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</si>
  <si>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</si>
  <si>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</si>
  <si>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</si>
  <si>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</si>
  <si>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</si>
  <si>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</si>
  <si>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</si>
  <si>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</si>
  <si>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</si>
  <si>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</si>
  <si>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</si>
  <si>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</si>
  <si>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</si>
  <si>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</si>
  <si>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</si>
  <si>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</si>
  <si>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</si>
  <si>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</si>
  <si>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</si>
  <si>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</si>
  <si>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</si>
  <si>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</si>
  <si>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</si>
  <si>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</si>
  <si>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</si>
  <si>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</si>
  <si>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</si>
  <si>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</si>
  <si>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</si>
  <si>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</si>
  <si>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</si>
  <si>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</si>
  <si>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</si>
  <si>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</si>
  <si>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</si>
  <si>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</si>
  <si>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</si>
  <si>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</si>
  <si>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</si>
  <si>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</si>
  <si>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</si>
  <si>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</si>
  <si>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</si>
  <si>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</si>
  <si>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</si>
  <si>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</si>
  <si>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</si>
  <si>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</si>
  <si>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</si>
  <si>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</si>
  <si>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</si>
  <si>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</si>
  <si>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</si>
  <si>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</si>
  <si>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</si>
  <si>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</si>
  <si>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</si>
  <si>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</si>
  <si>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</si>
  <si>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</si>
  <si>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</si>
  <si>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</si>
  <si>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</si>
  <si>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</si>
  <si>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</si>
  <si>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</si>
  <si>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</si>
  <si>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</si>
  <si>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</si>
  <si>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</si>
  <si>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</si>
  <si>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</si>
  <si>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</si>
  <si>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</si>
  <si>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</si>
  <si>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</si>
  <si>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</si>
  <si>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</si>
  <si>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</si>
  <si>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</si>
  <si>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</si>
  <si>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</si>
  <si>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</si>
  <si>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</si>
  <si>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</si>
  <si>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</si>
  <si>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</si>
  <si>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</si>
  <si>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</si>
  <si>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</si>
  <si>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</si>
  <si>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</si>
  <si>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</si>
  <si>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</si>
  <si>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</si>
  <si>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</si>
  <si>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</si>
  <si>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</si>
  <si>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</si>
  <si>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</si>
  <si>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</si>
  <si>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</si>
  <si>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</si>
  <si>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</si>
  <si>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</si>
  <si>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</si>
  <si>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</si>
  <si>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</si>
  <si>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</si>
  <si>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</si>
  <si>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</si>
  <si>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</si>
  <si>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</si>
  <si>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</si>
  <si>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</si>
  <si>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</si>
  <si>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</si>
  <si>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</si>
  <si>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</si>
  <si>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</si>
  <si>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</si>
  <si>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</si>
  <si>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</si>
  <si>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</si>
  <si>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</si>
  <si>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</si>
  <si>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</si>
  <si>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</si>
  <si>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</si>
  <si>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</si>
  <si>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</si>
  <si>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</si>
  <si>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</si>
  <si>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</si>
  <si>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</si>
  <si>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</si>
  <si>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</si>
  <si>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</si>
  <si>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</si>
  <si>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</si>
  <si>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</si>
  <si>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</si>
  <si>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</si>
  <si>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</si>
  <si>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</si>
  <si>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</si>
  <si>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</si>
  <si>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</si>
  <si>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</si>
  <si>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</si>
  <si>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</si>
  <si>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</si>
  <si>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</si>
  <si>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</si>
  <si>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</si>
  <si>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</si>
  <si>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</si>
  <si>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</si>
  <si>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</si>
  <si>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</si>
  <si>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</si>
  <si>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</si>
  <si>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</si>
  <si>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</si>
  <si>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</si>
  <si>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</si>
  <si>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</si>
  <si>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</si>
  <si>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</si>
  <si>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</si>
  <si>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</si>
  <si>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</si>
  <si>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</si>
  <si>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</si>
  <si>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</si>
  <si>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</si>
  <si>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</si>
  <si>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</si>
  <si>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</si>
  <si>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</si>
  <si>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</si>
  <si>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</si>
  <si>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</si>
  <si>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</si>
  <si>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</si>
  <si>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</si>
  <si>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</si>
  <si>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</si>
  <si>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</si>
  <si>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</si>
  <si>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</si>
  <si>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</si>
  <si>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</si>
  <si>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</si>
  <si>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</si>
  <si>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</si>
  <si>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</si>
  <si>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</si>
  <si>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</si>
  <si>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</si>
  <si>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</si>
  <si>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</si>
  <si>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</si>
  <si>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</si>
  <si>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</si>
  <si>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</si>
  <si>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</si>
  <si>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</si>
  <si>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</si>
  <si>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</si>
  <si>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</si>
  <si>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</si>
  <si>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</si>
  <si>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</si>
  <si>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</si>
  <si>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</si>
  <si>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</si>
  <si>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</si>
  <si>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</si>
  <si>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</si>
  <si>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</si>
  <si>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</si>
  <si>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</si>
  <si>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</si>
  <si>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</si>
  <si>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</si>
  <si>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</si>
  <si>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</si>
  <si>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</si>
  <si>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</si>
  <si>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</si>
  <si>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</si>
  <si>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</si>
  <si>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</si>
  <si>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</si>
  <si>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</si>
  <si>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</si>
  <si>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</si>
  <si>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</si>
  <si>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</si>
  <si>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</si>
  <si>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</si>
  <si>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</si>
  <si>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</si>
  <si>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</si>
  <si>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</si>
  <si>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</si>
  <si>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</si>
  <si>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</si>
  <si>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</si>
  <si>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</si>
  <si>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</si>
  <si>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</si>
  <si>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</si>
  <si>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</si>
  <si>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</si>
  <si>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</si>
  <si>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</si>
  <si>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</si>
  <si>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</si>
  <si>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</si>
  <si>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</si>
  <si>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</si>
  <si>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</si>
  <si>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</si>
  <si>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</si>
  <si>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</si>
  <si>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</si>
  <si>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</si>
  <si>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</si>
  <si>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</si>
  <si>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</si>
  <si>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</si>
  <si>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</si>
  <si>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</si>
  <si>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</si>
  <si>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</si>
  <si>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</si>
  <si>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</si>
  <si>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</si>
  <si>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</si>
  <si>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</si>
  <si>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</si>
  <si>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</si>
  <si>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</si>
  <si>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</si>
  <si>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</si>
  <si>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</si>
  <si>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</si>
  <si>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</si>
  <si>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</si>
  <si>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</si>
  <si>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</si>
  <si>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</si>
  <si>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</si>
  <si>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</si>
  <si>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</si>
  <si>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</si>
  <si>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</si>
  <si>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</si>
  <si>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</si>
  <si>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</si>
  <si>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</si>
  <si>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</si>
  <si>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</si>
  <si>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</si>
  <si>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</si>
  <si>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</si>
  <si>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</si>
  <si>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</si>
  <si>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</si>
  <si>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</si>
  <si>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</si>
  <si>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</si>
  <si>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</si>
  <si>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</si>
  <si>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</si>
  <si>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</si>
  <si>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</si>
  <si>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</si>
  <si>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</si>
  <si>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</si>
  <si>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</si>
  <si>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</si>
  <si>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</si>
  <si>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</si>
  <si>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</si>
  <si>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</si>
  <si>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</si>
  <si>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</si>
  <si>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</si>
  <si>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</si>
  <si>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</si>
  <si>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</si>
  <si>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</si>
  <si>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</si>
  <si>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</si>
  <si>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</si>
  <si>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</si>
  <si>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</si>
  <si>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</si>
  <si>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</si>
  <si>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</si>
  <si>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</si>
  <si>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</si>
  <si>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</si>
  <si>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</si>
  <si>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</si>
  <si>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</si>
  <si>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</si>
  <si>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</si>
  <si>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</si>
  <si>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</si>
  <si>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</si>
  <si>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</si>
  <si>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</si>
  <si>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</si>
  <si>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</si>
  <si>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</si>
  <si>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</si>
  <si>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</si>
  <si>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</si>
  <si>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</si>
  <si>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</si>
  <si>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</si>
  <si>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</si>
  <si>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</si>
  <si>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</si>
  <si>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</si>
  <si>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</si>
  <si>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</si>
  <si>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</si>
  <si>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</si>
  <si>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</si>
  <si>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</si>
  <si>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</si>
  <si>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</si>
  <si>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</si>
  <si>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</si>
  <si>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</si>
  <si>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</si>
  <si>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</si>
  <si>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</si>
  <si>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</si>
  <si>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</si>
  <si>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</si>
  <si>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</si>
  <si>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</si>
  <si>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</si>
  <si>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</si>
  <si>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</si>
  <si>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</si>
  <si>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</si>
  <si>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</si>
  <si>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</si>
  <si>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</si>
  <si>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</si>
  <si>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</si>
  <si>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</si>
  <si>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</si>
  <si>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</si>
  <si>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</si>
  <si>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</si>
  <si>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</si>
  <si>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</si>
  <si>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</si>
  <si>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</si>
  <si>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</si>
  <si>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</si>
  <si>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</si>
  <si>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</si>
  <si>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</si>
  <si>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</si>
  <si>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</si>
  <si>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</si>
  <si>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</si>
  <si>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</si>
  <si>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</si>
  <si>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</si>
  <si>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</si>
  <si>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</si>
  <si>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</si>
  <si>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</si>
  <si>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</si>
  <si>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</si>
  <si>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</si>
  <si>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</si>
  <si>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</si>
  <si>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</si>
  <si>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</si>
  <si>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</si>
  <si>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</si>
  <si>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</si>
  <si>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</si>
  <si>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</si>
  <si>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</si>
  <si>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</si>
  <si>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</si>
  <si>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</si>
  <si>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</si>
  <si>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</si>
  <si>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</si>
  <si>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</si>
  <si>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</si>
  <si>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</si>
  <si>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</si>
  <si>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</si>
  <si>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</si>
  <si>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</si>
  <si>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</si>
  <si>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</si>
  <si>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</si>
  <si>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</si>
  <si>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</si>
  <si>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</si>
  <si>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</si>
  <si>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</si>
  <si>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</si>
  <si>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</si>
  <si>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</si>
  <si>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</si>
  <si>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</si>
  <si>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</si>
  <si>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</si>
  <si>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</si>
  <si>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</si>
  <si>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</si>
  <si>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</si>
  <si>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</si>
  <si>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</si>
  <si>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</si>
  <si>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</si>
  <si>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</si>
  <si>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</si>
  <si>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</si>
  <si>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</si>
  <si>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</si>
  <si>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</si>
  <si>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</si>
  <si>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</si>
  <si>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</si>
  <si>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</si>
  <si>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</si>
  <si>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</si>
  <si>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</si>
  <si>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</si>
  <si>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</si>
  <si>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</si>
  <si>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</si>
  <si>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</si>
  <si>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</si>
  <si>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</si>
  <si>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</si>
  <si>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</si>
  <si>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</si>
  <si>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</si>
  <si>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</si>
  <si>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</si>
  <si>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</si>
  <si>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</si>
  <si>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</si>
  <si>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</si>
  <si>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</si>
  <si>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</si>
  <si>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</si>
  <si>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</si>
  <si>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</si>
  <si>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</si>
  <si>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</si>
  <si>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</si>
  <si>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</si>
  <si>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</si>
  <si>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</si>
  <si>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</si>
  <si>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</si>
  <si>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</si>
  <si>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</si>
  <si>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</si>
  <si>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</si>
  <si>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</si>
  <si>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</si>
  <si>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</si>
  <si>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</si>
  <si>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</si>
  <si>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</si>
  <si>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</si>
  <si>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</si>
  <si>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</si>
  <si>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</si>
  <si>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</si>
  <si>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</si>
  <si>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</si>
  <si>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</si>
  <si>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</si>
  <si>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</si>
  <si>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</si>
  <si>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</si>
  <si>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</si>
  <si>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</si>
  <si>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</si>
  <si>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</si>
  <si>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</si>
  <si>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</si>
  <si>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</si>
  <si>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</si>
  <si>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</si>
  <si>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</si>
  <si>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</si>
  <si>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</si>
  <si>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</si>
  <si>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</si>
  <si>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</si>
  <si>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</si>
  <si>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</si>
  <si>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</si>
  <si>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</si>
  <si>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</si>
  <si>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</si>
  <si>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</si>
  <si>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</si>
  <si>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</si>
  <si>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</si>
  <si>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</si>
  <si>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</si>
  <si>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</si>
  <si>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</si>
  <si>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</si>
  <si>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</si>
  <si>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</si>
  <si>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</si>
  <si>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</si>
  <si>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</si>
  <si>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</si>
  <si>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</si>
  <si>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</si>
  <si>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</si>
  <si>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</si>
  <si>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</si>
  <si>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</si>
  <si>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</si>
  <si>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</si>
  <si>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</si>
  <si>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</si>
  <si>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</si>
  <si>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</si>
  <si>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</si>
  <si>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</si>
  <si>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</si>
  <si>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</si>
  <si>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</si>
  <si>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</si>
  <si>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</si>
  <si>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</si>
  <si>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</si>
  <si>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</si>
  <si>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</si>
  <si>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</si>
  <si>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</si>
  <si>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</si>
  <si>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</si>
  <si>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</si>
  <si>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</si>
  <si>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</si>
  <si>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</si>
  <si>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</si>
  <si>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</si>
  <si>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</si>
  <si>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</si>
  <si>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</si>
  <si>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</si>
  <si>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</si>
  <si>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</si>
  <si>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</si>
  <si>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</si>
  <si>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</si>
  <si>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</si>
  <si>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</si>
  <si>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</si>
  <si>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</si>
  <si>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</si>
  <si>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</si>
  <si>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</si>
  <si>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</si>
  <si>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</si>
  <si>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</si>
  <si>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</si>
  <si>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</si>
  <si>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</si>
  <si>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</si>
  <si>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</si>
  <si>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</si>
  <si>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</si>
  <si>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</si>
  <si>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</si>
  <si>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</si>
  <si>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</si>
  <si>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</si>
  <si>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</si>
  <si>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</si>
  <si>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</si>
  <si>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</si>
  <si>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</si>
  <si>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</si>
  <si>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</si>
  <si>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</si>
  <si>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</si>
  <si>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</si>
  <si>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</si>
  <si>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</si>
  <si>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</si>
  <si>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</si>
  <si>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</si>
  <si>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</si>
  <si>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</si>
  <si>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</si>
  <si>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</si>
  <si>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</si>
  <si>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</si>
  <si>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</si>
  <si>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</si>
  <si>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</si>
  <si>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</si>
  <si>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</si>
  <si>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</si>
  <si>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</si>
  <si>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</si>
  <si>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</si>
  <si>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</si>
  <si>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</si>
  <si>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</si>
  <si>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</si>
  <si>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</si>
  <si>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</si>
  <si>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</si>
  <si>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</si>
  <si>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</si>
  <si>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</si>
  <si>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</si>
  <si>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</si>
  <si>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</si>
  <si>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</si>
  <si>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</si>
  <si>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</si>
  <si>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</si>
  <si>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</si>
  <si>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</si>
  <si>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</si>
  <si>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</si>
  <si>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</si>
  <si>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</si>
  <si>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</si>
  <si>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</si>
  <si>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</si>
  <si>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</si>
  <si>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</si>
  <si>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</si>
  <si>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</si>
  <si>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</si>
  <si>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</si>
  <si>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</si>
  <si>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</si>
  <si>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</si>
  <si>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</si>
  <si>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</si>
  <si>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</si>
  <si>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</si>
  <si>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</si>
  <si>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</si>
  <si>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</si>
  <si>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</si>
  <si>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</si>
  <si>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</si>
  <si>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</si>
  <si>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</si>
  <si>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</si>
  <si>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</si>
  <si>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</si>
  <si>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</si>
  <si>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</si>
  <si>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</si>
  <si>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</si>
  <si>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</si>
  <si>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</si>
  <si>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</si>
  <si>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</si>
  <si>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</si>
  <si>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</si>
  <si>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</si>
  <si>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</si>
  <si>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</si>
  <si>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</si>
  <si>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</si>
  <si>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</si>
  <si>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</si>
  <si>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</si>
  <si>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</si>
  <si>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</si>
  <si>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</si>
  <si>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</si>
  <si>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</si>
  <si>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</si>
  <si>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</si>
  <si>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</si>
  <si>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</si>
  <si>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</si>
  <si>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</si>
  <si>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</si>
  <si>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</si>
  <si>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</si>
  <si>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</si>
  <si>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</si>
  <si>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</si>
  <si>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</si>
  <si>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</si>
  <si>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</si>
  <si>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</si>
  <si>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</si>
  <si>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</si>
  <si>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</si>
  <si>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</si>
  <si>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</si>
  <si>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</si>
  <si>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</si>
  <si>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</si>
  <si>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</si>
  <si>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</si>
  <si>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</si>
  <si>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</si>
  <si>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</si>
  <si>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</si>
  <si>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</si>
  <si>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</si>
  <si>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</si>
  <si>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</si>
  <si>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</si>
  <si>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</si>
  <si>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</si>
  <si>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</si>
  <si>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</si>
  <si>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</si>
  <si>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</si>
  <si>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</si>
  <si>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</si>
  <si>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</si>
  <si>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</si>
  <si>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</si>
  <si>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</si>
  <si>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</si>
  <si>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</si>
  <si>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</si>
  <si>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</si>
  <si>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</si>
  <si>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</si>
  <si>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</si>
  <si>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</si>
  <si>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</si>
  <si>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</si>
  <si>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</si>
  <si>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</si>
  <si>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</si>
  <si>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</si>
  <si>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</si>
  <si>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</si>
  <si>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</si>
  <si>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</si>
  <si>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</si>
  <si>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</si>
  <si>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</si>
  <si>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</si>
  <si>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</si>
  <si>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</si>
  <si>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</si>
  <si>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</si>
  <si>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</si>
  <si>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</si>
  <si>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</si>
  <si>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</si>
  <si>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</si>
  <si>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</si>
  <si>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</si>
  <si>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</si>
  <si>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</si>
  <si>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</si>
  <si>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</si>
  <si>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</si>
  <si>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</si>
  <si>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</si>
  <si>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</si>
  <si>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</si>
  <si>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</si>
  <si>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</si>
  <si>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</si>
  <si>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</si>
  <si>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</si>
  <si>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</si>
  <si>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</si>
  <si>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</si>
  <si>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</si>
  <si>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</si>
  <si>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</si>
  <si>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</si>
  <si>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</si>
  <si>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</si>
  <si>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</si>
  <si>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</si>
  <si>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</si>
  <si>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</si>
  <si>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</si>
  <si>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</si>
  <si>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</si>
  <si>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</si>
  <si>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</si>
  <si>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</si>
  <si>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</si>
  <si>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</si>
  <si>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</si>
  <si>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</si>
  <si>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</si>
  <si>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</si>
  <si>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</si>
  <si>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</si>
  <si>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</si>
  <si>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</si>
  <si>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</si>
  <si>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</si>
  <si>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</si>
  <si>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</si>
  <si>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</si>
  <si>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</si>
  <si>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</si>
  <si>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</si>
  <si>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</si>
  <si>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</si>
  <si>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</si>
  <si>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</si>
  <si>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</si>
  <si>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</si>
  <si>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</si>
  <si>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</si>
  <si>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</si>
  <si>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</si>
  <si>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</si>
  <si>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</si>
  <si>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</si>
  <si>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</si>
  <si>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</si>
  <si>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</si>
  <si>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</si>
  <si>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</si>
  <si>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</si>
  <si>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</si>
  <si>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</si>
  <si>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</si>
  <si>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</si>
  <si>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</si>
  <si>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</si>
  <si>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</si>
  <si>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</si>
  <si>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</si>
  <si>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</si>
  <si>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</si>
  <si>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</si>
  <si>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</si>
  <si>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</si>
  <si>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</si>
  <si>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</si>
  <si>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</si>
  <si>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</si>
  <si>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</si>
  <si>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</si>
  <si>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</si>
  <si>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</si>
  <si>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</si>
  <si>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</si>
  <si>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</si>
  <si>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</si>
  <si>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</si>
  <si>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</si>
  <si>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</si>
  <si>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</si>
  <si>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</si>
  <si>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</si>
  <si>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</si>
  <si>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</si>
  <si>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</si>
  <si>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</si>
  <si>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</si>
  <si>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</si>
  <si>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</si>
  <si>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</si>
  <si>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</si>
  <si>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</si>
  <si>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</si>
  <si>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</si>
  <si>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</si>
  <si>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</si>
  <si>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</si>
  <si>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</si>
  <si>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</si>
  <si>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</si>
  <si>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</si>
  <si>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</si>
  <si>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</si>
  <si>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</si>
  <si>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</si>
  <si>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</si>
  <si>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</si>
  <si>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</si>
  <si>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</si>
  <si>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</si>
  <si>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</si>
  <si>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</si>
  <si>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</si>
  <si>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</si>
  <si>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</si>
  <si>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</si>
  <si>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</si>
  <si>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</si>
  <si>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</si>
  <si>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</si>
  <si>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</si>
  <si>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</si>
  <si>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</si>
  <si>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</si>
  <si>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</si>
  <si>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</si>
  <si>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</si>
  <si>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</si>
  <si>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</si>
  <si>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</si>
  <si>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</si>
  <si>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</si>
  <si>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</si>
  <si>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</si>
  <si>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</si>
  <si>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</si>
  <si>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</si>
  <si>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</si>
  <si>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</si>
  <si>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</si>
  <si>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</si>
  <si>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</si>
  <si>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</si>
  <si>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</si>
  <si>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</si>
  <si>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</si>
  <si>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</si>
  <si>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</si>
  <si>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</si>
  <si>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</si>
  <si>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</si>
  <si>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</si>
  <si>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</si>
  <si>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</si>
  <si>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</si>
  <si>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</si>
  <si>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</si>
  <si>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</si>
  <si>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</si>
  <si>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</si>
  <si>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</si>
  <si>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</si>
  <si>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</si>
  <si>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</si>
  <si>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</si>
  <si>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</si>
  <si>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</si>
  <si>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</si>
  <si>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</si>
  <si>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</si>
  <si>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</si>
  <si>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</si>
  <si>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</si>
  <si>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</si>
  <si>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</si>
  <si>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</si>
  <si>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</si>
  <si>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</si>
  <si>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</si>
  <si>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</si>
  <si>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</si>
  <si>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</si>
  <si>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</si>
  <si>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</si>
  <si>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</si>
  <si>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</si>
  <si>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</si>
  <si>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</si>
  <si>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</si>
  <si>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</si>
  <si>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</si>
  <si>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</si>
  <si>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</si>
  <si>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</si>
  <si>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</si>
  <si>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</si>
  <si>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</si>
  <si>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</si>
  <si>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</si>
  <si>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</si>
  <si>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</si>
  <si>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</si>
  <si>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</si>
  <si>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</si>
  <si>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</si>
  <si>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</si>
  <si>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</si>
  <si>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</si>
  <si>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</si>
  <si>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</si>
  <si>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</si>
  <si>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</si>
  <si>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</si>
  <si>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</si>
  <si>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</si>
  <si>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</si>
  <si>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</si>
  <si>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</si>
  <si>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</si>
  <si>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</si>
  <si>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</si>
  <si>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</si>
  <si>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</si>
  <si>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</si>
  <si>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</si>
  <si>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</si>
  <si>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</si>
  <si>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</si>
  <si>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</si>
  <si>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</si>
  <si>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</si>
  <si>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</si>
  <si>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</si>
  <si>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</si>
  <si>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</si>
  <si>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</si>
  <si>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</si>
  <si>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</si>
  <si>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</si>
  <si>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</si>
  <si>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</si>
  <si>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</si>
  <si>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</si>
  <si>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</si>
  <si>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</si>
  <si>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</si>
  <si>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</si>
  <si>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</si>
  <si>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</si>
  <si>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</si>
  <si>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</si>
  <si>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</si>
  <si>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</si>
  <si>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</si>
  <si>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</si>
  <si>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</si>
  <si>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</si>
  <si>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</si>
  <si>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</si>
  <si>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</si>
  <si>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</si>
  <si>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</si>
  <si>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</si>
  <si>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</si>
  <si>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</si>
  <si>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</si>
  <si>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</si>
  <si>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</si>
  <si>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</si>
  <si>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</si>
  <si>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</si>
  <si>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</si>
  <si>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</si>
  <si>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</si>
  <si>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</si>
  <si>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</si>
  <si>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</si>
  <si>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</si>
  <si>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</si>
  <si>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</si>
  <si>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</si>
  <si>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</si>
  <si>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</si>
  <si>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</si>
  <si>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</si>
  <si>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</si>
  <si>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</si>
  <si>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</si>
  <si>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</si>
  <si>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</si>
  <si>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</si>
  <si>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</si>
  <si>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</si>
  <si>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</si>
  <si>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</si>
  <si>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</si>
  <si>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</si>
  <si>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</si>
  <si>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</si>
  <si>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</si>
  <si>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</si>
  <si>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</si>
  <si>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</si>
  <si>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</si>
  <si>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</si>
  <si>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</si>
  <si>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</si>
  <si>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</si>
  <si>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</si>
  <si>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</si>
  <si>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</si>
  <si>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</si>
  <si>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</si>
  <si>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</si>
  <si>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</si>
  <si>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</si>
  <si>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</si>
  <si>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</si>
  <si>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</si>
  <si>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</si>
  <si>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</si>
  <si>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</si>
  <si>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</si>
  <si>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</si>
  <si>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</si>
  <si>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</si>
  <si>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</si>
  <si>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</si>
  <si>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</si>
  <si>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</si>
  <si>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</si>
  <si>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</si>
  <si>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</si>
  <si>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</si>
  <si>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</si>
  <si>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</si>
  <si>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</si>
  <si>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</si>
  <si>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</si>
  <si>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</si>
  <si>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</si>
  <si>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</si>
  <si>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</si>
  <si>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</si>
  <si>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</si>
  <si>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</si>
  <si>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</si>
  <si>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</si>
  <si>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</si>
  <si>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</si>
  <si>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</si>
  <si>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</si>
  <si>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</si>
  <si>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</si>
  <si>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</si>
  <si>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</si>
  <si>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</si>
  <si>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</si>
  <si>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</si>
  <si>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</si>
  <si>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</si>
  <si>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</si>
  <si>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</si>
  <si>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</si>
  <si>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</si>
  <si>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</si>
  <si>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</si>
  <si>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</si>
  <si>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</si>
  <si>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</si>
  <si>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</si>
  <si>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</si>
  <si>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</si>
  <si>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</si>
  <si>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</si>
  <si>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</si>
  <si>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</si>
  <si>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</si>
  <si>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</si>
  <si>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</si>
  <si>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</si>
  <si>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</si>
  <si>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</si>
  <si>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</si>
  <si>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</si>
  <si>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</si>
  <si>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</si>
  <si>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</si>
  <si>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</si>
  <si>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</si>
  <si>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</si>
  <si>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</si>
  <si>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</si>
  <si>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</si>
  <si>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</si>
  <si>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</si>
  <si>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</si>
  <si>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</si>
  <si>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</si>
  <si>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</si>
  <si>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</si>
  <si>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</si>
  <si>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</si>
  <si>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</si>
  <si>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</si>
  <si>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</si>
  <si>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</si>
  <si>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</si>
  <si>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</si>
  <si>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</si>
  <si>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</si>
  <si>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</si>
  <si>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</si>
  <si>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</si>
  <si>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</si>
  <si>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</si>
  <si>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</si>
  <si>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</si>
  <si>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</si>
  <si>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</si>
  <si>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</si>
  <si>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</si>
  <si>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</si>
  <si>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</si>
  <si>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</si>
  <si>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</si>
  <si>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</si>
  <si>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</si>
  <si>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</si>
  <si>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</si>
  <si>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</si>
  <si>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</si>
  <si>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</si>
  <si>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</si>
  <si>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</si>
  <si>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</si>
  <si>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</si>
  <si>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</si>
  <si>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</si>
  <si>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</si>
  <si>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</si>
  <si>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</si>
  <si>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</si>
  <si>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</si>
  <si>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</si>
  <si>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</si>
  <si>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</si>
  <si>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</si>
  <si>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</si>
  <si>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</si>
  <si>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</si>
  <si>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</si>
  <si>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</si>
  <si>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</si>
  <si>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</si>
  <si>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</si>
  <si>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</si>
  <si>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</si>
  <si>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</si>
  <si>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</si>
  <si>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</si>
  <si>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</si>
  <si>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</si>
  <si>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</si>
  <si>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</si>
  <si>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</si>
  <si>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</si>
  <si>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</si>
  <si>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</si>
  <si>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</si>
  <si>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</si>
  <si>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</si>
  <si>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</si>
  <si>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</si>
  <si>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</si>
  <si>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</si>
  <si>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</si>
  <si>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</si>
  <si>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</si>
  <si>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</si>
  <si>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</si>
  <si>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</si>
  <si>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</si>
  <si>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</si>
  <si>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</si>
  <si>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</si>
  <si>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</si>
  <si>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</si>
  <si>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</si>
  <si>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</si>
  <si>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</si>
  <si>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</si>
  <si>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</si>
  <si>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</si>
  <si>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</si>
  <si>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</si>
  <si>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</si>
  <si>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</si>
  <si>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</si>
  <si>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</si>
  <si>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</si>
  <si>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</si>
  <si>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</si>
  <si>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</si>
  <si>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</si>
  <si>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</si>
  <si>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</si>
  <si>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</si>
  <si>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</si>
  <si>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</si>
  <si>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</si>
  <si>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</si>
  <si>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</si>
  <si>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</si>
  <si>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</si>
  <si>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</si>
  <si>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</si>
  <si>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</si>
  <si>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</si>
  <si>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</si>
  <si>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</si>
  <si>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</si>
  <si>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</si>
  <si>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</si>
  <si>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</si>
  <si>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</si>
  <si>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</si>
  <si>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</si>
  <si>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</si>
  <si>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</si>
  <si>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</si>
  <si>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</si>
  <si>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</si>
  <si>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</si>
  <si>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</si>
  <si>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</si>
  <si>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</si>
  <si>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</si>
  <si>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</si>
  <si>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</si>
  <si>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</si>
  <si>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</si>
  <si>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</si>
  <si>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</si>
  <si>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</si>
  <si>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</si>
  <si>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</si>
  <si>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</si>
  <si>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</si>
  <si>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</si>
  <si>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</si>
  <si>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</si>
  <si>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</si>
  <si>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</si>
  <si>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</si>
  <si>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</si>
  <si>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</si>
  <si>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</si>
  <si>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</si>
  <si>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</si>
  <si>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</si>
  <si>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</si>
  <si>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</si>
  <si>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</si>
  <si>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</si>
  <si>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</si>
  <si>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</si>
  <si>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</si>
  <si>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</si>
  <si>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</si>
  <si>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</si>
  <si>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</si>
  <si>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</si>
  <si>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</si>
  <si>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</si>
  <si>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</si>
  <si>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</si>
  <si>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</si>
  <si>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</si>
  <si>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</si>
  <si>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</si>
  <si>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</si>
  <si>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</si>
  <si>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</si>
  <si>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</si>
  <si>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</si>
  <si>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</si>
  <si>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</si>
  <si>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</si>
  <si>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</si>
  <si>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</si>
  <si>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</si>
  <si>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</si>
  <si>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</si>
  <si>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</si>
  <si>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</si>
  <si>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</si>
  <si>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</si>
  <si>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</si>
  <si>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</si>
  <si>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</si>
  <si>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</si>
  <si>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</si>
  <si>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</si>
  <si>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</si>
  <si>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</si>
  <si>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</si>
  <si>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</si>
  <si>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</si>
  <si>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</si>
  <si>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</si>
  <si>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</si>
  <si>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</si>
  <si>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</si>
  <si>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</si>
  <si>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</si>
  <si>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</si>
  <si>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</si>
  <si>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</si>
  <si>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</si>
  <si>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</si>
  <si>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</si>
  <si>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</si>
  <si>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</si>
  <si>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</si>
  <si>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</si>
  <si>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</si>
  <si>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</si>
  <si>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</si>
  <si>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</si>
  <si>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</si>
  <si>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</si>
  <si>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</si>
  <si>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</si>
  <si>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</si>
  <si>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</si>
  <si>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</si>
  <si>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</si>
  <si>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</si>
  <si>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</si>
  <si>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</si>
  <si>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</si>
  <si>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</si>
  <si>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</si>
  <si>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</si>
  <si>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</si>
  <si>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</si>
  <si>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</si>
  <si>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</si>
  <si>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</si>
  <si>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</si>
  <si>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</si>
  <si>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</si>
  <si>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</si>
  <si>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</si>
  <si>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</si>
  <si>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</si>
  <si>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</si>
  <si>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</si>
  <si>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</si>
  <si>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</si>
  <si>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</si>
  <si>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</si>
  <si>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</si>
  <si>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</si>
  <si>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</si>
  <si>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</si>
  <si>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</si>
  <si>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</si>
  <si>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</si>
  <si>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</si>
  <si>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</si>
  <si>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</si>
  <si>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</si>
  <si>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</si>
  <si>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</si>
  <si>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</si>
  <si>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</si>
  <si>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</si>
  <si>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</si>
  <si>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</si>
  <si>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</si>
  <si>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</si>
  <si>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</si>
  <si>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</si>
  <si>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</si>
  <si>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</si>
  <si>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</si>
  <si>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</si>
  <si>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</si>
  <si>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</si>
  <si>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</si>
  <si>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</si>
  <si>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</si>
  <si>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</si>
  <si>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</si>
  <si>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</si>
  <si>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</si>
  <si>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</si>
  <si>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</si>
  <si>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</si>
  <si>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</si>
  <si>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</si>
  <si>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</si>
  <si>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</si>
  <si>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</si>
  <si>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</si>
  <si>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</si>
  <si>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</si>
  <si>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</si>
  <si>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</si>
  <si>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</si>
  <si>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</si>
  <si>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</si>
  <si>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</si>
  <si>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</si>
  <si>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</si>
  <si>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</si>
  <si>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</si>
  <si>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</si>
  <si>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</si>
  <si>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</si>
  <si>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</si>
  <si>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</si>
  <si>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</si>
  <si>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</si>
  <si>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</si>
  <si>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</si>
  <si>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</si>
  <si>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</si>
  <si>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</si>
  <si>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</si>
  <si>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</si>
  <si>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</si>
  <si>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</si>
  <si>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</si>
  <si>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</si>
  <si>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</si>
  <si>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</si>
  <si>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</si>
  <si>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</si>
  <si>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</si>
  <si>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</si>
  <si>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</si>
  <si>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</si>
  <si>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</si>
  <si>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</si>
  <si>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</si>
  <si>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</si>
  <si>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</si>
  <si>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</si>
  <si>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</si>
  <si>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</si>
  <si>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</si>
  <si>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</si>
  <si>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</si>
  <si>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</si>
  <si>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</si>
  <si>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</si>
  <si>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</si>
  <si>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</si>
  <si>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</si>
  <si>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</si>
  <si>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</si>
  <si>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</si>
  <si>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</si>
  <si>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</si>
  <si>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</si>
  <si>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</si>
  <si>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</si>
  <si>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</si>
  <si>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</si>
  <si>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</si>
  <si>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</si>
  <si>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</si>
  <si>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</si>
  <si>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</si>
  <si>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</si>
  <si>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</si>
  <si>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</si>
  <si>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</si>
  <si>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</si>
  <si>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</si>
  <si>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</si>
  <si>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</si>
  <si>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</si>
  <si>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</si>
  <si>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</si>
  <si>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</si>
  <si>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</si>
  <si>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</si>
  <si>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</si>
  <si>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</si>
  <si>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</si>
  <si>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</si>
  <si>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</si>
  <si>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</si>
  <si>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</si>
  <si>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</si>
  <si>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</si>
  <si>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</si>
  <si>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</si>
  <si>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</si>
  <si>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</si>
  <si>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</si>
  <si>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</si>
  <si>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</si>
  <si>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</si>
  <si>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</si>
  <si>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</si>
  <si>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</si>
  <si>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</si>
  <si>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</si>
  <si>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</si>
  <si>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</si>
  <si>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</si>
  <si>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</si>
  <si>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</si>
  <si>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</si>
  <si>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</si>
  <si>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</si>
  <si>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</si>
  <si>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</si>
  <si>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</si>
  <si>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</si>
  <si>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</si>
  <si>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</si>
  <si>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</si>
  <si>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</si>
  <si>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</si>
  <si>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</si>
  <si>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</si>
  <si>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</si>
  <si>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</si>
  <si>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</si>
  <si>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</si>
  <si>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</si>
  <si>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</si>
  <si>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</si>
  <si>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</si>
  <si>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</si>
  <si>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</si>
  <si>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</si>
  <si>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</si>
  <si>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</si>
  <si>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</si>
  <si>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</si>
  <si>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</si>
  <si>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</si>
  <si>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</si>
  <si>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</si>
  <si>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</si>
  <si>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</si>
  <si>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</si>
  <si>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</si>
  <si>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</si>
  <si>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</si>
  <si>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</si>
  <si>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</si>
  <si>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</si>
  <si>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</si>
  <si>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</si>
  <si>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</si>
  <si>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</si>
  <si>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</si>
  <si>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</si>
  <si>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</si>
  <si>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</si>
  <si>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</si>
  <si>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</si>
  <si>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</si>
  <si>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</si>
  <si>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</si>
  <si>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</si>
  <si>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</si>
  <si>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</si>
  <si>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</si>
  <si>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</si>
  <si>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</si>
  <si>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</si>
  <si>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</si>
  <si>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</si>
  <si>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</si>
  <si>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</si>
  <si>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</si>
  <si>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</si>
  <si>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</si>
  <si>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</si>
  <si>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</si>
  <si>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</si>
  <si>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</si>
  <si>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</si>
  <si>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</si>
  <si>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</si>
  <si>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</si>
  <si>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</si>
  <si>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</si>
  <si>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</si>
  <si>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</si>
  <si>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</si>
  <si>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</si>
  <si>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</si>
  <si>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</si>
  <si>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</si>
  <si>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</si>
  <si>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</si>
  <si>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</si>
  <si>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</si>
  <si>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</si>
  <si>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</si>
  <si>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</si>
  <si>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</si>
  <si>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</si>
  <si>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</si>
  <si>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</si>
  <si>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</si>
  <si>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</si>
  <si>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</si>
  <si>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</si>
  <si>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</si>
  <si>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</si>
  <si>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</si>
  <si>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</si>
  <si>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</si>
  <si>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</si>
  <si>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</si>
  <si>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</si>
  <si>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</si>
  <si>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</si>
  <si>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</si>
  <si>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</si>
  <si>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</si>
  <si>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</si>
  <si>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</si>
  <si>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</si>
  <si>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</si>
  <si>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</si>
  <si>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</si>
  <si>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</si>
  <si>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</si>
  <si>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</si>
  <si>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</si>
  <si>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</si>
  <si>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</si>
  <si>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</si>
  <si>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</si>
  <si>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</si>
  <si>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</si>
  <si>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</si>
  <si>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</si>
  <si>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</si>
  <si>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</si>
  <si>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</si>
  <si>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</si>
  <si>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</si>
  <si>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</si>
  <si>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</si>
  <si>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</si>
  <si>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</si>
  <si>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</si>
  <si>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</si>
  <si>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</si>
  <si>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</si>
  <si>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</si>
  <si>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</si>
  <si>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</si>
  <si>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</si>
  <si>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</si>
  <si>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</si>
  <si>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</si>
  <si>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</si>
  <si>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</si>
  <si>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</si>
  <si>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</si>
  <si>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</si>
  <si>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</si>
  <si>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</si>
  <si>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</si>
  <si>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</si>
  <si>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</si>
  <si>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</si>
  <si>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</si>
  <si>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</si>
  <si>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</si>
  <si>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</si>
  <si>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</si>
  <si>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</si>
  <si>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</si>
  <si>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</si>
  <si>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</si>
  <si>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</si>
  <si>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</si>
  <si>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</si>
  <si>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</si>
  <si>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</si>
  <si>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</si>
  <si>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</si>
  <si>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</si>
  <si>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</si>
  <si>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</si>
  <si>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</si>
  <si>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</si>
  <si>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</si>
  <si>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</si>
  <si>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</si>
  <si>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</si>
  <si>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</si>
  <si>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</si>
  <si>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</si>
  <si>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</si>
  <si>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</si>
  <si>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</si>
  <si>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</si>
  <si>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</si>
  <si>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</si>
  <si>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</si>
  <si>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</si>
  <si>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</si>
  <si>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</si>
  <si>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</si>
  <si>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</si>
  <si>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</si>
  <si>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</si>
  <si>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</si>
  <si>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</si>
  <si>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</si>
  <si>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</si>
  <si>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</si>
  <si>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</si>
  <si>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</si>
  <si>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</si>
  <si>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</si>
  <si>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</si>
  <si>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</si>
  <si>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</si>
  <si>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</si>
  <si>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</si>
  <si>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</si>
  <si>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</si>
  <si>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</si>
  <si>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</si>
  <si>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</si>
  <si>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</si>
  <si>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</si>
  <si>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</si>
  <si>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</si>
  <si>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</si>
  <si>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</si>
  <si>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</si>
  <si>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</si>
  <si>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</si>
  <si>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</si>
  <si>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</si>
  <si>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</si>
  <si>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</si>
  <si>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</si>
  <si>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</si>
  <si>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</si>
  <si>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</si>
  <si>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</si>
  <si>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</si>
  <si>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</si>
  <si>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</si>
  <si>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</si>
  <si>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</si>
  <si>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</si>
  <si>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</si>
  <si>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</si>
  <si>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</si>
  <si>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</si>
  <si>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</si>
  <si>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</si>
  <si>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</si>
  <si>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</si>
  <si>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</si>
  <si>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</si>
  <si>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</si>
  <si>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</si>
  <si>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</si>
  <si>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</si>
  <si>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</si>
  <si>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</si>
  <si>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</si>
  <si>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</si>
  <si>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</si>
  <si>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</si>
  <si>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</si>
  <si>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</si>
  <si>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</si>
  <si>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</si>
  <si>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</si>
  <si>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</si>
  <si>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</si>
  <si>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</si>
  <si>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</si>
  <si>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</si>
  <si>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</si>
  <si>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</si>
  <si>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</si>
  <si>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</si>
  <si>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</si>
  <si>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</si>
  <si>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</si>
  <si>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</si>
  <si>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</si>
  <si>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</si>
  <si>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</si>
  <si>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</si>
  <si>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</si>
  <si>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</si>
  <si>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</si>
  <si>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</si>
  <si>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</si>
  <si>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</si>
  <si>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</si>
  <si>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</si>
  <si>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</si>
  <si>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</si>
  <si>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</si>
  <si>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</si>
  <si>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</si>
  <si>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</si>
  <si>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</si>
  <si>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</si>
  <si>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</si>
  <si>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</si>
  <si>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</si>
  <si>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</si>
  <si>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</si>
  <si>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</si>
  <si>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</si>
  <si>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</si>
  <si>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</si>
  <si>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</si>
  <si>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</si>
  <si>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</si>
  <si>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</si>
  <si>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</si>
  <si>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</si>
  <si>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</si>
  <si>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</si>
  <si>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</si>
  <si>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</si>
  <si>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</si>
  <si>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</si>
  <si>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</si>
  <si>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</si>
  <si>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</si>
  <si>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</si>
  <si>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</si>
  <si>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</si>
  <si>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</si>
  <si>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</si>
  <si>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</si>
  <si>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</si>
  <si>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</si>
  <si>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</si>
  <si>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</si>
  <si>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</si>
  <si>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</si>
  <si>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</si>
  <si>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</si>
  <si>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</si>
  <si>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</si>
  <si>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</si>
  <si>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</si>
  <si>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</si>
  <si>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</si>
  <si>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</si>
  <si>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</si>
  <si>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</si>
  <si>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</si>
  <si>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</si>
  <si>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</si>
  <si>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</si>
  <si>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</si>
  <si>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</si>
  <si>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</si>
  <si>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</si>
  <si>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</si>
  <si>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</si>
  <si>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</si>
  <si>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</si>
  <si>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</si>
  <si>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</si>
  <si>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</si>
  <si>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</si>
  <si>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</si>
  <si>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</si>
  <si>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</si>
  <si>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</si>
  <si>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</si>
  <si>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</si>
  <si>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</si>
  <si>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</si>
  <si>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</si>
  <si>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</si>
  <si>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</si>
  <si>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</si>
  <si>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</si>
  <si>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</si>
  <si>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</si>
  <si>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</si>
  <si>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</si>
  <si>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</si>
  <si>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</si>
  <si>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</si>
  <si>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</si>
  <si>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</si>
  <si>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</si>
  <si>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</si>
  <si>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</si>
  <si>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</si>
  <si>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</si>
  <si>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</si>
  <si>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</si>
  <si>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</si>
  <si>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</si>
  <si>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</si>
  <si>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</si>
  <si>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</si>
  <si>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</si>
  <si>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</si>
  <si>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</si>
  <si>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</si>
  <si>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</si>
  <si>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</si>
  <si>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</si>
  <si>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</si>
  <si>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</si>
  <si>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</si>
  <si>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</si>
  <si>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</si>
  <si>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</si>
  <si>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</si>
  <si>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</si>
  <si>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</si>
  <si>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</si>
  <si>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</si>
  <si>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</si>
  <si>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</si>
  <si>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</si>
  <si>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</si>
  <si>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</si>
  <si>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</si>
  <si>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</si>
  <si>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</si>
  <si>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</si>
  <si>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</si>
  <si>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</si>
  <si>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</si>
  <si>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</si>
  <si>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</si>
  <si>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</si>
  <si>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</si>
  <si>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</si>
  <si>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</si>
  <si>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</si>
  <si>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</si>
  <si>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</si>
  <si>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</si>
  <si>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</si>
  <si>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</si>
  <si>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</si>
  <si>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</si>
  <si>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</si>
  <si>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</si>
  <si>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</si>
  <si>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</si>
  <si>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</si>
  <si>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</si>
  <si>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</si>
  <si>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</si>
  <si>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</si>
  <si>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</si>
  <si>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</si>
  <si>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</si>
  <si>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</si>
  <si>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</si>
  <si>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</si>
  <si>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</si>
  <si>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</si>
  <si>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</si>
  <si>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</si>
  <si>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</si>
  <si>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</si>
  <si>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</si>
  <si>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</si>
  <si>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</si>
  <si>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</si>
  <si>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</si>
  <si>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</si>
  <si>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</si>
  <si>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</si>
  <si>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</si>
  <si>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</si>
  <si>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</si>
  <si>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</si>
  <si>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</si>
  <si>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</si>
  <si>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</si>
  <si>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</si>
  <si>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</si>
  <si>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</si>
  <si>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</si>
  <si>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</si>
  <si>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</si>
  <si>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</si>
  <si>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</si>
  <si>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</si>
  <si>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</si>
  <si>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</si>
  <si>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</si>
  <si>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</si>
  <si>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</si>
  <si>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</si>
  <si>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</si>
  <si>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</si>
  <si>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</si>
  <si>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</si>
  <si>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</si>
  <si>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</si>
  <si>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</si>
  <si>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</si>
  <si>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</si>
  <si>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</si>
  <si>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</si>
  <si>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</si>
  <si>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</si>
  <si>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</si>
  <si>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</si>
  <si>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</si>
  <si>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</si>
  <si>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</si>
  <si>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</si>
  <si>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</si>
  <si>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</si>
  <si>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</si>
  <si>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</si>
  <si>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</si>
  <si>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</si>
  <si>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</si>
  <si>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</si>
  <si>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</si>
  <si>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</si>
  <si>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</si>
  <si>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</si>
  <si>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</si>
  <si>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</si>
  <si>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</si>
  <si>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</si>
  <si>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</si>
  <si>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</si>
  <si>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</si>
  <si>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</si>
  <si>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</si>
  <si>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</si>
  <si>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</si>
  <si>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</si>
  <si>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</si>
  <si>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</si>
  <si>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</si>
  <si>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</si>
  <si>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</si>
  <si>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</si>
  <si>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</si>
  <si>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</si>
  <si>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</si>
  <si>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</si>
  <si>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</si>
  <si>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</si>
  <si>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</si>
  <si>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</si>
  <si>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</si>
  <si>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</si>
  <si>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</si>
  <si>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</si>
  <si>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</si>
  <si>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</si>
  <si>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</si>
  <si>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</si>
  <si>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</si>
  <si>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</si>
  <si>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</si>
  <si>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</si>
  <si>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</si>
  <si>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</si>
  <si>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</si>
  <si>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</si>
  <si>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</si>
  <si>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</si>
  <si>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</si>
  <si>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</si>
  <si>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</si>
  <si>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</si>
  <si>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</si>
  <si>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</si>
  <si>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</si>
  <si>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</si>
  <si>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</si>
  <si>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</si>
  <si>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</si>
  <si>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</si>
  <si>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</si>
  <si>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</si>
  <si>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</si>
  <si>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</si>
  <si>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</si>
  <si>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</si>
  <si>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</si>
  <si>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</si>
  <si>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</si>
  <si>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</si>
  <si>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</si>
  <si>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</si>
  <si>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</si>
  <si>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</si>
  <si>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</si>
  <si>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</si>
  <si>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</si>
  <si>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</si>
  <si>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</si>
  <si>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</si>
  <si>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</si>
  <si>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</si>
  <si>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</si>
  <si>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</si>
  <si>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</si>
  <si>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</si>
  <si>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</si>
  <si>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</si>
  <si>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</si>
  <si>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</si>
  <si>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</si>
  <si>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</si>
  <si>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</si>
  <si>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</si>
  <si>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</si>
  <si>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</si>
  <si>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</si>
  <si>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</si>
  <si>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</si>
  <si>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</si>
  <si>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</si>
  <si>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</si>
  <si>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</si>
  <si>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</si>
  <si>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</si>
  <si>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</si>
  <si>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</si>
  <si>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</si>
  <si>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</si>
  <si>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</si>
  <si>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</si>
  <si>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</si>
  <si>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</si>
  <si>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</si>
  <si>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</si>
  <si>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</si>
  <si>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</si>
  <si>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</si>
  <si>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</si>
  <si>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</si>
  <si>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</si>
  <si>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</si>
  <si>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</si>
  <si>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</si>
  <si>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</si>
  <si>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</si>
  <si>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</si>
  <si>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</si>
  <si>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</si>
  <si>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</si>
  <si>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</si>
  <si>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</si>
  <si>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</si>
  <si>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</si>
  <si>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</si>
  <si>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</si>
  <si>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</si>
  <si>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</si>
  <si>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</si>
  <si>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</si>
  <si>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</si>
  <si>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</si>
  <si>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</si>
  <si>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</si>
  <si>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</si>
  <si>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</si>
  <si>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</si>
  <si>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</si>
  <si>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</si>
  <si>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</si>
  <si>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</si>
  <si>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</si>
  <si>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</si>
  <si>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</si>
  <si>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</si>
  <si>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</si>
  <si>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</si>
  <si>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</si>
  <si>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</si>
  <si>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</si>
  <si>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</si>
  <si>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</si>
  <si>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</si>
  <si>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</si>
  <si>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</si>
  <si>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</si>
  <si>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</si>
  <si>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</si>
  <si>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</si>
  <si>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</si>
  <si>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</si>
  <si>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</si>
  <si>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</si>
  <si>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</si>
  <si>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</si>
  <si>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</si>
  <si>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</si>
  <si>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</si>
  <si>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</si>
  <si>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</si>
  <si>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</si>
  <si>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</si>
  <si>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</si>
  <si>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</si>
  <si>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</si>
  <si>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</si>
  <si>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</si>
  <si>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</si>
  <si>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</si>
  <si>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</si>
  <si>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</si>
  <si>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</si>
  <si>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</si>
  <si>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</si>
  <si>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</si>
  <si>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</si>
  <si>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</si>
  <si>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</si>
  <si>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</si>
  <si>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</si>
  <si>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</si>
  <si>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</si>
  <si>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</si>
  <si>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</si>
  <si>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</si>
  <si>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</si>
  <si>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</si>
  <si>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</si>
  <si>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</si>
  <si>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</si>
  <si>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</si>
  <si>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</si>
  <si>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</si>
  <si>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</si>
  <si>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</si>
  <si>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</si>
  <si>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</si>
  <si>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</si>
  <si>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</si>
  <si>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</si>
  <si>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</si>
  <si>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</si>
  <si>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</si>
  <si>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</si>
  <si>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</si>
  <si>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</si>
  <si>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</si>
  <si>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</si>
  <si>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</si>
  <si>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</si>
  <si>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</si>
  <si>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</si>
  <si>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</si>
  <si>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</si>
  <si>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</si>
  <si>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</si>
  <si>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</si>
  <si>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</si>
  <si>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</si>
  <si>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</si>
  <si>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</si>
  <si>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</si>
  <si>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</si>
  <si>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</si>
  <si>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</si>
  <si>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</si>
  <si>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</si>
  <si>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</si>
  <si>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</si>
  <si>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</si>
  <si>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</si>
  <si>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</si>
  <si>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</si>
  <si>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</si>
  <si>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</si>
  <si>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</si>
  <si>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</si>
  <si>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</si>
  <si>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</si>
  <si>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</si>
  <si>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</si>
  <si>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</si>
  <si>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</si>
  <si>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</si>
  <si>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</si>
  <si>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</si>
  <si>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</si>
  <si>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</si>
  <si>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</si>
  <si>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</si>
  <si>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</si>
  <si>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</si>
  <si>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</si>
  <si>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</si>
  <si>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</si>
  <si>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</si>
  <si>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</si>
  <si>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</si>
  <si>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</si>
  <si>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</si>
  <si>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</si>
  <si>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</si>
  <si>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</si>
  <si>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</si>
  <si>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</si>
  <si>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</si>
  <si>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</si>
  <si>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</si>
  <si>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</si>
  <si>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</si>
  <si>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</si>
  <si>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</si>
  <si>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</si>
  <si>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</si>
  <si>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</si>
  <si>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</si>
  <si>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</si>
  <si>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</si>
  <si>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</si>
  <si>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</si>
  <si>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</si>
  <si>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</si>
  <si>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</si>
  <si>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</si>
  <si>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</si>
  <si>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</si>
  <si>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</si>
  <si>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</si>
  <si>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</si>
  <si>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</si>
  <si>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</si>
  <si>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</si>
  <si>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</si>
  <si>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</si>
  <si>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</si>
  <si>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</si>
  <si>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</si>
  <si>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</si>
  <si>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</si>
  <si>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</si>
  <si>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</si>
  <si>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</si>
  <si>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</si>
  <si>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</si>
  <si>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</si>
  <si>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</si>
  <si>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</si>
  <si>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</si>
  <si>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</si>
  <si>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</si>
  <si>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</si>
  <si>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</si>
  <si>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</si>
  <si>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</si>
  <si>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</si>
  <si>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</si>
  <si>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</si>
  <si>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</si>
  <si>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</si>
  <si>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</si>
  <si>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</si>
  <si>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</si>
  <si>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</si>
  <si>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</si>
  <si>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</si>
  <si>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</si>
  <si>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</si>
  <si>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</si>
  <si>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</si>
  <si>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</si>
  <si>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</si>
  <si>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</si>
  <si>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</si>
  <si>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</si>
  <si>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</si>
  <si>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</si>
  <si>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</si>
  <si>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</si>
  <si>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</si>
  <si>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</si>
  <si>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</si>
  <si>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</si>
  <si>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</si>
  <si>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</si>
  <si>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</si>
  <si>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</si>
  <si>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</si>
  <si>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</si>
  <si>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</si>
  <si>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</si>
  <si>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</si>
  <si>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</si>
  <si>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</si>
  <si>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</si>
  <si>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</si>
  <si>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</si>
  <si>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</si>
  <si>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</si>
  <si>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</si>
  <si>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</si>
  <si>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</si>
  <si>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</si>
  <si>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</si>
  <si>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</si>
  <si>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</si>
  <si>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</si>
  <si>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</si>
  <si>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</si>
  <si>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</si>
  <si>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</si>
  <si>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</si>
  <si>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</si>
  <si>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</si>
  <si>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</si>
  <si>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</si>
  <si>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</si>
  <si>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</si>
  <si>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</si>
  <si>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</si>
  <si>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</si>
  <si>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</si>
  <si>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</si>
  <si>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</si>
  <si>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</si>
  <si>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</si>
  <si>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</si>
  <si>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</si>
  <si>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</si>
  <si>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</si>
  <si>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</si>
  <si>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</si>
  <si>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</si>
  <si>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</si>
  <si>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</si>
  <si>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</si>
  <si>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</si>
  <si>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</si>
  <si>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</si>
  <si>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</si>
  <si>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</si>
  <si>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</si>
  <si>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</si>
  <si>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</si>
  <si>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</si>
  <si>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</si>
  <si>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</si>
  <si>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</si>
  <si>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</si>
  <si>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</si>
  <si>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</si>
  <si>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</si>
  <si>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</si>
  <si>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</si>
  <si>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</si>
  <si>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</si>
  <si>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</si>
  <si>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</si>
  <si>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</si>
  <si>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</si>
  <si>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</si>
  <si>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</si>
  <si>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</si>
  <si>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</si>
  <si>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</si>
  <si>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</si>
  <si>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</si>
  <si>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</si>
  <si>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</si>
  <si>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</si>
  <si>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</si>
  <si>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</si>
  <si>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</si>
  <si>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</si>
  <si>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</si>
  <si>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</si>
  <si>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</si>
  <si>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</si>
  <si>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</si>
  <si>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</si>
  <si>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</si>
  <si>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</si>
  <si>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</si>
  <si>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</si>
  <si>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</si>
  <si>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</si>
  <si>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</si>
  <si>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</si>
  <si>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</si>
  <si>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</si>
  <si>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</si>
  <si>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</si>
  <si>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</si>
  <si>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</si>
  <si>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</si>
  <si>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</si>
  <si>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</si>
  <si>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</si>
  <si>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</si>
  <si>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</si>
  <si>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</si>
  <si>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</si>
  <si>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</si>
  <si>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</si>
  <si>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</si>
  <si>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</si>
  <si>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</si>
  <si>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</si>
  <si>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</si>
  <si>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</si>
  <si>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</si>
  <si>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</si>
  <si>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</si>
  <si>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</si>
  <si>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</si>
  <si>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</si>
  <si>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</si>
  <si>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</si>
  <si>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</si>
  <si>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</si>
  <si>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</si>
  <si>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</si>
  <si>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</si>
  <si>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</si>
  <si>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</si>
  <si>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</si>
  <si>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</si>
  <si>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</si>
  <si>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</si>
  <si>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</si>
  <si>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</si>
  <si>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</si>
  <si>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</si>
  <si>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</si>
  <si>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</si>
  <si>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</si>
  <si>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</si>
  <si>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</si>
  <si>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</si>
  <si>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</si>
  <si>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</si>
  <si>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</si>
  <si>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</si>
  <si>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</si>
  <si>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</si>
  <si>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</si>
  <si>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</si>
  <si>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</si>
  <si>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</si>
  <si>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</si>
  <si>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</si>
  <si>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</si>
  <si>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</si>
  <si>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</si>
  <si>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</si>
  <si>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</si>
  <si>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</si>
  <si>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</si>
  <si>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</si>
  <si>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</si>
  <si>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</si>
  <si>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</si>
  <si>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</si>
  <si>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</si>
  <si>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</si>
  <si>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</si>
  <si>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</si>
  <si>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</si>
  <si>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</si>
  <si>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</si>
  <si>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</si>
  <si>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</si>
  <si>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</si>
  <si>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</si>
  <si>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</si>
  <si>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</si>
  <si>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</si>
  <si>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</si>
  <si>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</si>
  <si>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</si>
  <si>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</si>
  <si>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</si>
  <si>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</si>
  <si>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</si>
  <si>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</si>
  <si>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</si>
  <si>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</si>
  <si>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</si>
  <si>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</si>
  <si>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</si>
  <si>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</si>
  <si>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</si>
  <si>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</si>
  <si>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</si>
  <si>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</si>
  <si>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</si>
  <si>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</si>
  <si>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</si>
  <si>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</si>
  <si>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</si>
  <si>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</si>
  <si>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</si>
  <si>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</si>
  <si>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</si>
  <si>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</si>
  <si>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</si>
  <si>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</si>
  <si>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</si>
  <si>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</si>
  <si>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</si>
  <si>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</si>
  <si>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</si>
  <si>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</si>
  <si>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</si>
  <si>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</si>
  <si>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</si>
  <si>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</si>
  <si>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</si>
  <si>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</si>
  <si>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</si>
  <si>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</si>
  <si>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</si>
  <si>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</si>
  <si>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</si>
  <si>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</si>
  <si>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</si>
  <si>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</si>
  <si>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</si>
  <si>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</si>
  <si>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</si>
  <si>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</si>
  <si>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</si>
  <si>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</si>
  <si>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</si>
  <si>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</si>
  <si>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</si>
  <si>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</si>
  <si>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</si>
  <si>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</si>
  <si>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</si>
  <si>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</si>
  <si>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</si>
  <si>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</si>
  <si>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</si>
  <si>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</si>
  <si>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</si>
  <si>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</si>
  <si>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</si>
  <si>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</si>
  <si>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</si>
  <si>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</si>
  <si>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</si>
  <si>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</si>
  <si>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</si>
  <si>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</si>
  <si>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</si>
  <si>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</si>
  <si>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</si>
  <si>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</si>
  <si>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</si>
  <si>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</si>
  <si>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</si>
  <si>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</si>
  <si>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</si>
  <si>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</si>
  <si>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</si>
  <si>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</si>
  <si>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</si>
  <si>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</si>
  <si>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</si>
  <si>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</si>
  <si>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</si>
  <si>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</si>
  <si>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</si>
  <si>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</si>
  <si>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</si>
  <si>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</si>
  <si>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</si>
  <si>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</si>
  <si>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</si>
  <si>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</si>
  <si>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</si>
  <si>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</si>
  <si>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</si>
  <si>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</si>
  <si>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</si>
  <si>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</si>
  <si>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</si>
  <si>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</si>
  <si>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</si>
  <si>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</si>
  <si>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</si>
  <si>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</si>
  <si>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</si>
  <si>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</si>
  <si>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</si>
  <si>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</si>
  <si>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</si>
  <si>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</si>
  <si>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</si>
  <si>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</si>
  <si>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</si>
  <si>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</si>
  <si>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</si>
  <si>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</si>
  <si>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</si>
  <si>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</si>
  <si>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</si>
  <si>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</si>
  <si>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</si>
  <si>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</si>
  <si>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</si>
  <si>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</si>
  <si>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</si>
  <si>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</si>
  <si>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</si>
  <si>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</si>
  <si>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</si>
  <si>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</si>
  <si>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</si>
  <si>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</si>
  <si>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</si>
  <si>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</si>
  <si>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</si>
  <si>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</si>
  <si>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</si>
  <si>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</si>
  <si>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</si>
  <si>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</si>
  <si>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</si>
  <si>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</si>
  <si>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</si>
  <si>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</si>
  <si>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</si>
  <si>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</si>
  <si>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</si>
  <si>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</si>
  <si>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</si>
  <si>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</si>
  <si>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</si>
  <si>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</si>
  <si>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</si>
  <si>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</si>
  <si>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</si>
  <si>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</si>
  <si>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</si>
  <si>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</si>
  <si>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</si>
  <si>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</si>
  <si>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</si>
  <si>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</si>
  <si>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</si>
  <si>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</si>
  <si>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</si>
  <si>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</si>
  <si>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</si>
  <si>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</si>
  <si>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</si>
  <si>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</si>
  <si>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</si>
  <si>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</si>
  <si>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</si>
  <si>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</si>
  <si>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</si>
  <si>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</si>
  <si>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</si>
  <si>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</si>
  <si>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</si>
  <si>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</si>
  <si>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</si>
  <si>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</si>
  <si>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</si>
  <si>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</si>
  <si>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</si>
  <si>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</si>
  <si>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</si>
  <si>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</si>
  <si>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</si>
  <si>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</si>
  <si>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</si>
  <si>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</si>
  <si>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</si>
  <si>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</si>
  <si>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</si>
  <si>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</si>
  <si>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</si>
  <si>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</si>
  <si>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</si>
  <si>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</si>
  <si>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</si>
  <si>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</si>
  <si>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</si>
  <si>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</si>
  <si>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</si>
  <si>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</si>
  <si>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</si>
  <si>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</si>
  <si>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</si>
  <si>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</si>
  <si>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</si>
  <si>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</si>
  <si>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</si>
  <si>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</si>
  <si>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</si>
  <si>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</si>
  <si>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</si>
  <si>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</si>
  <si>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</si>
  <si>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</si>
  <si>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</si>
  <si>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</si>
  <si>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</si>
  <si>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</si>
  <si>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</si>
  <si>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</si>
  <si>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</si>
  <si>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</si>
  <si>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</si>
  <si>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</si>
  <si>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</si>
  <si>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</si>
  <si>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</si>
  <si>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</si>
  <si>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</si>
  <si>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</si>
  <si>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</si>
  <si>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</si>
  <si>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</si>
  <si>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</si>
  <si>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</si>
  <si>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</si>
  <si>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</si>
  <si>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</si>
  <si>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</si>
  <si>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</si>
  <si>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</si>
  <si>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</si>
  <si>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</si>
  <si>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</si>
  <si>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</si>
  <si>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</si>
  <si>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</si>
  <si>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</si>
  <si>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</si>
  <si>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</si>
  <si>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</si>
  <si>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</si>
  <si>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</si>
  <si>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</si>
  <si>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</si>
  <si>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</si>
  <si>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</si>
  <si>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</si>
  <si>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</si>
  <si>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</si>
  <si>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</si>
  <si>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</si>
  <si>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</si>
  <si>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</si>
  <si>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</si>
  <si>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</si>
  <si>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</si>
  <si>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</si>
  <si>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</si>
  <si>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</si>
  <si>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</si>
  <si>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</si>
  <si>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</si>
  <si>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</si>
  <si>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</si>
  <si>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</si>
  <si>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</si>
  <si>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</si>
  <si>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</si>
  <si>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</si>
  <si>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</si>
  <si>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</si>
  <si>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</si>
  <si>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</si>
  <si>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</si>
  <si>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</si>
  <si>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</si>
  <si>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</si>
  <si>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</si>
  <si>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</si>
  <si>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</si>
  <si>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</si>
  <si>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</si>
  <si>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</si>
  <si>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</si>
  <si>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</si>
  <si>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</si>
  <si>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</si>
  <si>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</si>
  <si>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</si>
  <si>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</si>
  <si>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</si>
  <si>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</si>
  <si>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</si>
  <si>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</si>
  <si>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</si>
  <si>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</si>
  <si>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</si>
  <si>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</si>
  <si>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</si>
  <si>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</si>
  <si>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</si>
  <si>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</si>
  <si>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</si>
  <si>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</si>
  <si>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</si>
  <si>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</si>
  <si>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</si>
  <si>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</si>
  <si>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</si>
  <si>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</si>
  <si>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</si>
  <si>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</si>
  <si>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</si>
  <si>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</si>
  <si>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</si>
  <si>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</si>
  <si>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</si>
  <si>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</si>
  <si>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</si>
  <si>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</si>
  <si>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</si>
  <si>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</si>
  <si>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</si>
  <si>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</si>
  <si>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</si>
  <si>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</si>
  <si>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</si>
  <si>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</si>
  <si>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</si>
  <si>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</si>
  <si>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</si>
  <si>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</si>
  <si>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</si>
  <si>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</si>
  <si>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</si>
  <si>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</si>
  <si>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</si>
  <si>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</si>
  <si>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</si>
  <si>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</si>
  <si>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</si>
  <si>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</si>
  <si>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</si>
  <si>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</si>
  <si>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</si>
  <si>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</si>
  <si>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</si>
  <si>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</si>
  <si>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</si>
  <si>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</si>
  <si>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</si>
  <si>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</si>
  <si>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</si>
  <si>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</si>
  <si>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</si>
  <si>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</si>
  <si>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</si>
  <si>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</si>
  <si>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</si>
  <si>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</si>
  <si>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</si>
  <si>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</si>
  <si>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</si>
  <si>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</si>
  <si>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</si>
  <si>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</si>
  <si>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</si>
  <si>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</si>
  <si>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</si>
  <si>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</si>
  <si>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</si>
  <si>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</si>
  <si>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</si>
  <si>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</si>
  <si>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</si>
  <si>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</si>
  <si>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</si>
  <si>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</si>
  <si>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</si>
  <si>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</si>
  <si>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</si>
  <si>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</si>
  <si>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</si>
  <si>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</si>
  <si>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</si>
  <si>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</si>
  <si>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</si>
  <si>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</si>
  <si>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</si>
  <si>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</si>
  <si>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</si>
  <si>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</si>
  <si>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</si>
  <si>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</si>
  <si>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</si>
  <si>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</si>
  <si>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</si>
  <si>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</si>
  <si>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</si>
  <si>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</si>
  <si>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</si>
  <si>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</si>
  <si>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</si>
  <si>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</si>
  <si>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</si>
  <si>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</si>
  <si>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</si>
  <si>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</si>
  <si>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</si>
  <si>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</si>
  <si>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</si>
  <si>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</si>
  <si>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</si>
  <si>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</si>
  <si>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</si>
  <si>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</si>
  <si>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</si>
  <si>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</si>
  <si>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</si>
  <si>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</si>
  <si>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</si>
  <si>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</si>
  <si>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</si>
  <si>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</si>
  <si>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</si>
  <si>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</si>
  <si>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</si>
  <si>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</si>
  <si>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</si>
  <si>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</si>
  <si>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</si>
  <si>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</si>
  <si>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</si>
  <si>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</si>
  <si>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</si>
  <si>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</si>
  <si>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</si>
  <si>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</si>
  <si>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</si>
  <si>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</si>
  <si>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</si>
  <si>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</si>
  <si>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</si>
  <si>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</si>
  <si>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</si>
  <si>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</si>
  <si>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</si>
  <si>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</si>
  <si>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</si>
  <si>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</si>
  <si>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</si>
  <si>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</si>
  <si>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</si>
  <si>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</si>
  <si>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</si>
  <si>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</si>
  <si>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</si>
  <si>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</si>
  <si>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</si>
  <si>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</si>
  <si>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</si>
  <si>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</si>
  <si>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</si>
  <si>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</si>
  <si>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</si>
  <si>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</si>
  <si>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</si>
  <si>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</si>
  <si>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</si>
  <si>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</si>
  <si>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</si>
  <si>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</si>
  <si>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</si>
  <si>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</si>
  <si>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</si>
  <si>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</si>
  <si>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</si>
  <si>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</si>
  <si>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</si>
  <si>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</si>
  <si>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</si>
  <si>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</si>
  <si>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</si>
  <si>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</si>
  <si>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</si>
  <si>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</si>
  <si>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</si>
  <si>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</si>
  <si>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</si>
  <si>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</si>
  <si>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</si>
  <si>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</si>
  <si>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</si>
  <si>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</si>
  <si>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</si>
  <si>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</si>
  <si>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</si>
  <si>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</si>
  <si>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</si>
  <si>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</si>
  <si>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</si>
  <si>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</si>
  <si>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</si>
  <si>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</si>
  <si>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</si>
  <si>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</si>
  <si>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</si>
  <si>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</si>
  <si>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</si>
  <si>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</si>
  <si>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</si>
  <si>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</si>
  <si>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</si>
  <si>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</si>
  <si>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</si>
  <si>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</si>
  <si>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</si>
  <si>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</si>
  <si>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</si>
  <si>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</si>
  <si>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</si>
  <si>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</si>
  <si>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</si>
  <si>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</si>
  <si>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</si>
  <si>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</si>
  <si>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</si>
  <si>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</si>
  <si>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</si>
  <si>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</si>
  <si>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</si>
  <si>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</si>
  <si>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</si>
  <si>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</si>
  <si>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</si>
  <si>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</si>
  <si>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</si>
  <si>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</si>
  <si>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</si>
  <si>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</si>
  <si>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</si>
  <si>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</si>
  <si>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</si>
  <si>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</si>
  <si>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</si>
  <si>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</si>
  <si>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</si>
  <si>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</si>
  <si>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</si>
  <si>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</si>
  <si>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</si>
  <si>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</si>
  <si>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</si>
  <si>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</si>
  <si>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</si>
  <si>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</si>
  <si>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</si>
  <si>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</si>
  <si>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</si>
  <si>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</si>
  <si>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</si>
  <si>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</si>
  <si>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</si>
  <si>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</si>
  <si>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</si>
  <si>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</si>
  <si>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</si>
  <si>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</si>
  <si>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</si>
  <si>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</si>
  <si>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</si>
  <si>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</si>
  <si>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</si>
  <si>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</si>
  <si>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</si>
  <si>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</si>
  <si>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</si>
  <si>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</si>
  <si>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</si>
  <si>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</si>
  <si>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</si>
  <si>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</si>
  <si>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</si>
  <si>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</si>
  <si>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</si>
  <si>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</si>
  <si>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</si>
  <si>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</si>
  <si>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</si>
  <si>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</si>
  <si>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</si>
  <si>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</si>
  <si>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</si>
  <si>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</si>
  <si>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</si>
  <si>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</si>
  <si>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</si>
  <si>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</si>
  <si>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</si>
  <si>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</si>
  <si>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</si>
  <si>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</si>
  <si>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</si>
  <si>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</si>
  <si>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</si>
  <si>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</si>
  <si>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</si>
  <si>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</si>
  <si>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</si>
  <si>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</si>
  <si>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</si>
  <si>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</si>
  <si>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</si>
  <si>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</si>
  <si>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</si>
  <si>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</si>
  <si>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</si>
  <si>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</si>
  <si>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</si>
  <si>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</si>
  <si>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</si>
  <si>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</si>
  <si>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</si>
  <si>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</si>
  <si>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</si>
  <si>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</si>
  <si>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</si>
  <si>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</si>
  <si>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</si>
  <si>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</si>
  <si>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</si>
  <si>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</si>
  <si>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</si>
  <si>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</si>
  <si>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</si>
  <si>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</si>
  <si>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</si>
  <si>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</si>
  <si>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</si>
  <si>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</si>
  <si>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</si>
  <si>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</si>
  <si>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</si>
  <si>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</si>
  <si>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</si>
  <si>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</si>
  <si>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</si>
  <si>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</si>
  <si>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</si>
  <si>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</si>
  <si>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</si>
  <si>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</si>
  <si>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</si>
  <si>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</si>
  <si>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</si>
  <si>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</si>
  <si>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</si>
  <si>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</si>
  <si>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</si>
  <si>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</si>
  <si>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</si>
  <si>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</si>
  <si>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</si>
  <si>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</si>
  <si>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</si>
  <si>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</si>
  <si>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</si>
  <si>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</si>
  <si>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</si>
  <si>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</si>
  <si>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</si>
  <si>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</si>
  <si>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</si>
  <si>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</si>
  <si>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</si>
  <si>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</si>
  <si>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</si>
  <si>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</si>
  <si>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</si>
  <si>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</si>
  <si>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</si>
  <si>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</si>
  <si>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</si>
  <si>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</si>
  <si>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</si>
  <si>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</si>
  <si>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</si>
  <si>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</si>
  <si>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</si>
  <si>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</si>
  <si>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</si>
  <si>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</si>
  <si>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</si>
  <si>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</si>
  <si>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</si>
  <si>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</si>
  <si>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</si>
  <si>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</si>
  <si>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</si>
  <si>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</si>
  <si>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</si>
  <si>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</si>
  <si>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</si>
  <si>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</si>
  <si>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</si>
  <si>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</si>
  <si>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</si>
  <si>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</si>
  <si>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</si>
  <si>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</si>
  <si>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</si>
  <si>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</si>
  <si>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</si>
  <si>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</si>
  <si>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</si>
  <si>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</si>
  <si>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</si>
  <si>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</si>
  <si>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</si>
  <si>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</si>
  <si>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</si>
  <si>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</si>
  <si>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</si>
  <si>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</si>
  <si>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</si>
  <si>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</si>
  <si>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</si>
  <si>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</si>
  <si>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</si>
  <si>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</si>
  <si>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</si>
  <si>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</si>
  <si>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</si>
  <si>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</si>
  <si>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</si>
  <si>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</si>
  <si>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</si>
  <si>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</si>
  <si>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</si>
  <si>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</si>
  <si>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</si>
  <si>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</si>
  <si>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</si>
  <si>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</si>
  <si>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</si>
  <si>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</si>
  <si>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</si>
  <si>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</si>
  <si>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</si>
  <si>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</si>
  <si>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</si>
  <si>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</si>
  <si>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</si>
  <si>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</si>
  <si>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</si>
  <si>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</si>
  <si>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</si>
  <si>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</si>
  <si>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</si>
  <si>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</si>
  <si>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</si>
  <si>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</si>
  <si>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</si>
  <si>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</si>
  <si>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</si>
  <si>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</si>
  <si>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</si>
  <si>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</si>
  <si>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</si>
  <si>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</si>
  <si>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</si>
  <si>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</si>
  <si>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</si>
  <si>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</si>
  <si>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</si>
  <si>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</si>
  <si>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</si>
  <si>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</si>
  <si>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</si>
  <si>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</si>
  <si>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</si>
  <si>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</si>
  <si>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</si>
  <si>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</si>
  <si>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</si>
  <si>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</si>
  <si>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</si>
  <si>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</si>
  <si>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</si>
  <si>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</si>
  <si>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</si>
  <si>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</si>
  <si>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</si>
  <si>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</si>
  <si>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</si>
  <si>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</si>
  <si>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</si>
  <si>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</si>
  <si>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</si>
  <si>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</si>
  <si>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</si>
  <si>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</si>
  <si>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</si>
  <si>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</si>
  <si>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</si>
  <si>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</si>
  <si>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</si>
  <si>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</si>
  <si>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</si>
  <si>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</si>
  <si>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</si>
  <si>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</si>
  <si>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</si>
  <si>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</si>
  <si>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</si>
  <si>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</si>
  <si>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</si>
  <si>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</si>
  <si>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</si>
  <si>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</si>
  <si>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</si>
  <si>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</si>
  <si>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</si>
  <si>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</si>
  <si>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</si>
  <si>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</si>
  <si>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</si>
  <si>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</si>
  <si>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</si>
  <si>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</si>
  <si>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</si>
  <si>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</si>
  <si>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</si>
  <si>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</si>
  <si>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</si>
  <si>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</si>
  <si>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</si>
  <si>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</si>
  <si>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</si>
  <si>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</si>
  <si>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</si>
  <si>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</si>
  <si>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</si>
  <si>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</si>
  <si>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</si>
  <si>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</si>
  <si>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</si>
  <si>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</si>
  <si>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</si>
  <si>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</si>
  <si>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</si>
  <si>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</si>
  <si>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</si>
  <si>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</si>
  <si>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</si>
  <si>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</si>
  <si>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</si>
  <si>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</si>
  <si>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</si>
  <si>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</si>
  <si>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</si>
  <si>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</si>
  <si>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</si>
  <si>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</si>
  <si>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</si>
  <si>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</si>
  <si>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</si>
  <si>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</si>
  <si>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</si>
  <si>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</si>
  <si>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</si>
  <si>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</si>
  <si>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</si>
  <si>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</si>
  <si>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</si>
  <si>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</si>
  <si>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</si>
  <si>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</si>
  <si>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</si>
  <si>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</si>
  <si>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</si>
  <si>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</si>
  <si>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</si>
  <si>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</si>
  <si>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</si>
  <si>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</si>
  <si>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</si>
  <si>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</si>
  <si>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</si>
  <si>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</si>
  <si>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</si>
  <si>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</si>
  <si>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</si>
  <si>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</si>
  <si>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</si>
  <si>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</si>
  <si>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</si>
  <si>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</si>
  <si>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</si>
  <si>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</si>
  <si>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</si>
  <si>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</si>
  <si>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</si>
  <si>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</si>
  <si>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</si>
  <si>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</si>
  <si>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</si>
  <si>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</si>
  <si>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</si>
  <si>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</si>
  <si>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</si>
  <si>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</si>
  <si>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</si>
  <si>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</si>
  <si>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</si>
  <si>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</si>
  <si>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</si>
  <si>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</si>
  <si>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</si>
  <si>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</si>
  <si>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</si>
  <si>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</si>
  <si>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</si>
  <si>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</si>
  <si>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</si>
  <si>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</si>
  <si>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</si>
  <si>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</si>
  <si>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</si>
  <si>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</si>
  <si>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</si>
  <si>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</si>
  <si>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</si>
  <si>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</si>
  <si>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</si>
  <si>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</si>
  <si>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</si>
  <si>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</si>
  <si>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</si>
  <si>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</si>
  <si>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</si>
  <si>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</si>
  <si>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</si>
  <si>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</si>
  <si>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</si>
  <si>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</si>
  <si>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</si>
  <si>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</si>
  <si>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</si>
  <si>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</si>
  <si>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</si>
  <si>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</si>
  <si>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</si>
  <si>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</si>
  <si>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</si>
  <si>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</si>
  <si>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</si>
  <si>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</si>
  <si>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</si>
  <si>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</si>
  <si>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</si>
  <si>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</si>
  <si>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</si>
  <si>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</si>
  <si>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</si>
  <si>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</si>
  <si>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</si>
  <si>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</si>
  <si>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</si>
  <si>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</si>
  <si>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</si>
  <si>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</si>
  <si>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</si>
  <si>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</si>
  <si>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</si>
  <si>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</si>
  <si>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</si>
  <si>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</si>
  <si>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</si>
  <si>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</si>
  <si>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</si>
  <si>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</si>
  <si>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</si>
  <si>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</si>
  <si>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</si>
  <si>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</si>
  <si>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</si>
  <si>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</si>
  <si>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</si>
  <si>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</si>
  <si>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</si>
  <si>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</si>
  <si>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</si>
  <si>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</si>
  <si>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</si>
  <si>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</si>
  <si>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</si>
  <si>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</si>
  <si>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</si>
  <si>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</si>
  <si>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</si>
  <si>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</si>
  <si>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</si>
  <si>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</si>
  <si>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</si>
  <si>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</si>
  <si>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</si>
  <si>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</si>
  <si>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</si>
  <si>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</si>
  <si>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</si>
  <si>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</si>
  <si>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</si>
  <si>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</si>
  <si>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</si>
  <si>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</si>
  <si>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</si>
  <si>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</si>
  <si>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</si>
  <si>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</si>
  <si>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</si>
  <si>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</si>
  <si>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</si>
  <si>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</si>
  <si>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</si>
  <si>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</si>
  <si>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</si>
  <si>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</si>
  <si>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</si>
  <si>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</si>
  <si>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</si>
  <si>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</si>
  <si>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</si>
  <si>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</si>
  <si>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</si>
  <si>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</si>
  <si>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</si>
  <si>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</si>
  <si>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</si>
  <si>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</si>
  <si>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</si>
  <si>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</si>
  <si>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</si>
  <si>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</si>
  <si>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</si>
  <si>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</si>
  <si>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</si>
  <si>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</si>
  <si>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</si>
  <si>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</si>
  <si>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</si>
  <si>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</si>
  <si>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</si>
  <si>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</si>
  <si>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</si>
  <si>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</si>
  <si>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</si>
  <si>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</si>
  <si>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</si>
  <si>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</si>
  <si>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</si>
  <si>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</si>
  <si>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</si>
  <si>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</si>
  <si>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</si>
  <si>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</si>
  <si>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</si>
  <si>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</si>
  <si>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</si>
  <si>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</si>
  <si>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</si>
  <si>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</si>
  <si>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</si>
  <si>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</si>
  <si>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</si>
  <si>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</si>
  <si>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</si>
  <si>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</si>
  <si>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</si>
  <si>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</si>
  <si>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</si>
  <si>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</si>
  <si>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</si>
  <si>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</si>
  <si>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</si>
  <si>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</si>
  <si>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</si>
  <si>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</si>
  <si>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</si>
  <si>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</si>
  <si>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</si>
  <si>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</si>
  <si>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</si>
  <si>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</si>
  <si>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</si>
  <si>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</si>
  <si>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</si>
  <si>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</si>
  <si>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</si>
  <si>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</si>
  <si>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</si>
  <si>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</si>
  <si>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</si>
  <si>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</si>
  <si>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</si>
  <si>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</si>
  <si>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</si>
  <si>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</si>
  <si>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</si>
  <si>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</si>
  <si>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</si>
  <si>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</si>
  <si>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</si>
  <si>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</si>
  <si>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</si>
  <si>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</si>
  <si>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</si>
  <si>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</si>
  <si>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</si>
  <si>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</si>
  <si>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</si>
  <si>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</si>
  <si>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</si>
  <si>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</si>
  <si>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</si>
  <si>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</si>
  <si>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</si>
  <si>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</si>
  <si>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</si>
  <si>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</si>
  <si>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</si>
  <si>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</si>
  <si>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</si>
  <si>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</si>
  <si>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</si>
  <si>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</si>
  <si>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</si>
  <si>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</si>
  <si>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</si>
  <si>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</si>
  <si>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</si>
  <si>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</si>
  <si>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</si>
  <si>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</si>
  <si>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</si>
  <si>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</si>
  <si>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</si>
  <si>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</si>
  <si>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</si>
  <si>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</si>
  <si>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</si>
  <si>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</si>
  <si>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</si>
  <si>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</si>
  <si>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</si>
  <si>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</si>
  <si>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</si>
  <si>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</si>
  <si>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</si>
  <si>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</si>
  <si>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</si>
  <si>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</si>
  <si>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</si>
  <si>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</si>
  <si>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</si>
  <si>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</si>
  <si>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</si>
  <si>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</si>
  <si>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</si>
  <si>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</si>
  <si>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</si>
  <si>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</si>
  <si>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</si>
  <si>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</si>
  <si>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</si>
  <si>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</si>
  <si>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</si>
  <si>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</si>
  <si>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</si>
  <si>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</si>
  <si>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</si>
  <si>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</si>
  <si>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</si>
  <si>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</si>
  <si>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</si>
  <si>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</si>
  <si>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</si>
  <si>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</si>
  <si>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</si>
  <si>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</si>
  <si>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</si>
  <si>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</si>
  <si>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</si>
  <si>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</si>
  <si>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</si>
  <si>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</si>
  <si>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</si>
  <si>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</si>
  <si>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</si>
  <si>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</si>
  <si>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</si>
  <si>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</si>
  <si>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</si>
  <si>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</si>
  <si>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</si>
  <si>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</si>
  <si>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</si>
  <si>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</si>
  <si>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</si>
  <si>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</si>
  <si>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</si>
  <si>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</si>
  <si>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</si>
  <si>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</si>
  <si>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</si>
  <si>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</si>
  <si>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</si>
  <si>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</si>
  <si>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</si>
  <si>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</si>
  <si>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</si>
  <si>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</si>
  <si>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</si>
  <si>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</si>
  <si>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</si>
  <si>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</si>
  <si>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</si>
  <si>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</si>
  <si>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</si>
  <si>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</si>
  <si>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</si>
  <si>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</si>
  <si>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</si>
  <si>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</si>
  <si>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</si>
  <si>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</si>
  <si>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</si>
  <si>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</si>
  <si>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</si>
  <si>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</si>
  <si>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</si>
  <si>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</si>
  <si>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</si>
  <si>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</si>
  <si>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</si>
  <si>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</si>
  <si>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</si>
  <si>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</si>
  <si>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</si>
  <si>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</si>
  <si>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</si>
  <si>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</si>
  <si>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</si>
  <si>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</si>
  <si>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</si>
  <si>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</si>
  <si>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</si>
  <si>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</si>
  <si>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</si>
  <si>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</si>
  <si>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</si>
  <si>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</si>
  <si>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</si>
  <si>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</si>
  <si>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</si>
  <si>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</si>
  <si>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</si>
  <si>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</si>
  <si>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</si>
  <si>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</si>
  <si>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</si>
  <si>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</si>
  <si>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</si>
  <si>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</si>
  <si>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</si>
  <si>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</si>
  <si>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</si>
  <si>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</si>
  <si>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</si>
  <si>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</si>
  <si>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</si>
  <si>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</si>
  <si>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</si>
  <si>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</si>
  <si>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</si>
  <si>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</si>
  <si>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</si>
  <si>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</si>
  <si>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</si>
  <si>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</si>
  <si>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</si>
  <si>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</si>
  <si>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</si>
  <si>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</si>
  <si>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</si>
  <si>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</si>
  <si>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</si>
  <si>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</si>
  <si>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</si>
  <si>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</si>
  <si>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</si>
  <si>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</si>
  <si>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</si>
  <si>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</si>
  <si>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</si>
  <si>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</si>
  <si>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</si>
  <si>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</si>
  <si>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</si>
  <si>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</si>
  <si>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</si>
  <si>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</si>
  <si>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</si>
  <si>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</si>
  <si>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</si>
  <si>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</si>
  <si>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</si>
  <si>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</si>
  <si>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</si>
  <si>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</si>
  <si>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</si>
  <si>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</si>
  <si>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</si>
  <si>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</si>
  <si>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</si>
  <si>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</si>
  <si>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</si>
  <si>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</si>
  <si>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</si>
  <si>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</si>
  <si>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</si>
  <si>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</si>
  <si>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</si>
  <si>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</si>
  <si>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</si>
  <si>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</si>
  <si>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</si>
  <si>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</si>
  <si>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</si>
  <si>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</si>
  <si>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</si>
  <si>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</si>
  <si>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</si>
  <si>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</si>
  <si>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</si>
  <si>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</si>
  <si>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</si>
  <si>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</si>
  <si>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</si>
  <si>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</si>
  <si>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</si>
  <si>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</si>
  <si>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</si>
  <si>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</si>
  <si>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</si>
  <si>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</si>
  <si>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</si>
  <si>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</si>
  <si>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</si>
  <si>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</si>
  <si>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</si>
  <si>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</si>
  <si>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</si>
  <si>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</si>
  <si>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</si>
  <si>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</si>
  <si>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</si>
  <si>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</si>
  <si>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</si>
  <si>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</si>
  <si>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</si>
  <si>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</si>
  <si>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</si>
  <si>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</si>
  <si>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</si>
  <si>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</si>
  <si>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</si>
  <si>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</si>
  <si>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</si>
  <si>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</si>
  <si>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</si>
  <si>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</si>
  <si>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</si>
  <si>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</si>
  <si>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</si>
  <si>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</si>
  <si>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</si>
  <si>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</si>
  <si>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</si>
  <si>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</si>
  <si>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</si>
  <si>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</si>
  <si>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</si>
  <si>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</si>
  <si>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</si>
  <si>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</si>
  <si>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</si>
  <si>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</si>
  <si>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</si>
  <si>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</si>
  <si>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</si>
  <si>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</si>
  <si>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</si>
  <si>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</si>
  <si>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</si>
  <si>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</si>
  <si>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</si>
  <si>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</si>
  <si>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</si>
  <si>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</si>
  <si>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</si>
  <si>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</si>
  <si>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</si>
  <si>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</si>
  <si>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</si>
  <si>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</si>
  <si>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</si>
  <si>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</si>
  <si>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</si>
  <si>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</si>
  <si>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</si>
  <si>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</si>
  <si>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</si>
  <si>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</si>
  <si>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</si>
  <si>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</si>
  <si>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</si>
  <si>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</si>
  <si>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</si>
  <si>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</si>
  <si>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</si>
  <si>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</si>
  <si>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</si>
  <si>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</si>
  <si>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</si>
  <si>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</si>
  <si>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</si>
  <si>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</si>
  <si>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</si>
  <si>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</si>
  <si>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</si>
  <si>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</si>
  <si>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</si>
  <si>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</si>
  <si>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</si>
  <si>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</si>
  <si>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</si>
  <si>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</si>
  <si>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</si>
  <si>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</si>
  <si>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</si>
  <si>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</si>
  <si>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</si>
  <si>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</si>
  <si>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</si>
  <si>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</si>
  <si>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</si>
  <si>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</si>
  <si>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</si>
  <si>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</si>
  <si>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</si>
  <si>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</si>
  <si>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</si>
  <si>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</si>
  <si>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</si>
  <si>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</si>
  <si>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</si>
  <si>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</si>
  <si>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</si>
  <si>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</si>
  <si>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</si>
  <si>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</si>
  <si>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</si>
  <si>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</si>
  <si>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</si>
  <si>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</si>
  <si>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</si>
  <si>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</si>
  <si>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</si>
  <si>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</si>
  <si>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</si>
  <si>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</si>
  <si>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</si>
  <si>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</si>
  <si>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</si>
  <si>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</si>
  <si>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</si>
  <si>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</si>
  <si>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</si>
  <si>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</si>
  <si>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</si>
  <si>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</si>
  <si>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</si>
  <si>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</si>
  <si>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</si>
  <si>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</si>
  <si>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</si>
  <si>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</si>
  <si>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</si>
  <si>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</si>
  <si>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</si>
  <si>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</si>
  <si>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</si>
  <si>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</si>
  <si>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</si>
  <si>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</si>
  <si>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</si>
  <si>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</si>
  <si>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</si>
  <si>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</si>
  <si>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</si>
  <si>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</si>
  <si>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</si>
  <si>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</si>
  <si>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</si>
  <si>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</si>
  <si>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</si>
  <si>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</si>
  <si>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</si>
  <si>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</si>
  <si>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</si>
  <si>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</si>
  <si>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</si>
  <si>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</si>
  <si>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</si>
  <si>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</si>
  <si>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</si>
  <si>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</si>
  <si>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</si>
  <si>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</si>
  <si>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</si>
  <si>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</si>
  <si>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</si>
  <si>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</si>
  <si>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</si>
  <si>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</si>
  <si>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</si>
  <si>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</si>
  <si>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</si>
  <si>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</si>
  <si>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</si>
  <si>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</si>
  <si>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</si>
  <si>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</si>
  <si>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</si>
  <si>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</si>
  <si>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</si>
  <si>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</si>
  <si>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</si>
  <si>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</si>
  <si>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</si>
  <si>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</si>
  <si>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</si>
  <si>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</si>
  <si>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</si>
  <si>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</si>
  <si>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</si>
  <si>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</si>
  <si>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</si>
  <si>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</si>
  <si>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</si>
  <si>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</si>
  <si>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</si>
  <si>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</si>
  <si>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</si>
  <si>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</si>
  <si>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</si>
  <si>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</si>
  <si>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</si>
  <si>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</si>
  <si>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</si>
  <si>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</si>
  <si>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</si>
  <si>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</si>
  <si>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</si>
  <si>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</si>
  <si>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</si>
  <si>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</si>
  <si>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</si>
  <si>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</si>
  <si>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</si>
  <si>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</si>
  <si>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</si>
  <si>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</si>
  <si>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</si>
  <si>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</si>
  <si>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</si>
  <si>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</si>
  <si>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</si>
  <si>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</si>
  <si>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</si>
  <si>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</si>
  <si>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</si>
  <si>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</si>
  <si>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</si>
  <si>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</si>
  <si>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</si>
  <si>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</si>
  <si>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</si>
  <si>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</si>
  <si>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</si>
  <si>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</si>
  <si>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</si>
  <si>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</si>
  <si>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</si>
  <si>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</si>
  <si>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</si>
  <si>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</si>
  <si>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</si>
  <si>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</si>
  <si>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</si>
  <si>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</si>
  <si>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</si>
  <si>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</si>
  <si>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</si>
  <si>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</si>
  <si>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</si>
  <si>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</si>
  <si>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</si>
  <si>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</si>
  <si>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</si>
  <si>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</si>
  <si>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</si>
  <si>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</si>
  <si>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</si>
  <si>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</si>
  <si>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</si>
  <si>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</si>
  <si>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</si>
  <si>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</si>
  <si>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</si>
  <si>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</si>
  <si>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</si>
  <si>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</si>
  <si>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</si>
  <si>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</si>
  <si>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</si>
  <si>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</si>
  <si>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</si>
  <si>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</si>
  <si>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</si>
  <si>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</si>
  <si>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</si>
  <si>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</si>
  <si>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</si>
  <si>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</si>
  <si>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</si>
  <si>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</si>
  <si>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</si>
  <si>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</si>
  <si>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</si>
  <si>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</si>
  <si>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</si>
  <si>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</si>
  <si>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</si>
  <si>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</si>
  <si>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</si>
  <si>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</si>
  <si>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</si>
  <si>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</si>
  <si>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</si>
  <si>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</si>
  <si>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</si>
  <si>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</si>
  <si>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</si>
  <si>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</si>
  <si>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</si>
  <si>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</si>
  <si>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</si>
  <si>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</si>
  <si>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</si>
  <si>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</si>
  <si>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</si>
  <si>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</si>
  <si>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</si>
  <si>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</si>
  <si>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</si>
  <si>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</si>
  <si>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</si>
  <si>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</si>
  <si>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</si>
  <si>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</si>
  <si>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</si>
  <si>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</si>
  <si>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</si>
  <si>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</si>
  <si>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</si>
  <si>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</si>
  <si>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</si>
  <si>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</si>
  <si>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</si>
  <si>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</si>
  <si>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</si>
  <si>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</si>
  <si>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</si>
  <si>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</si>
  <si>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</si>
  <si>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</si>
  <si>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</si>
  <si>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</si>
  <si>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</si>
  <si>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</si>
  <si>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</si>
  <si>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</si>
  <si>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</si>
  <si>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</si>
  <si>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</si>
  <si>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</si>
  <si>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</si>
  <si>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</si>
  <si>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</si>
  <si>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</si>
  <si>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</si>
  <si>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</si>
  <si>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</si>
  <si>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</si>
  <si>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</si>
  <si>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</si>
  <si>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</si>
  <si>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</si>
  <si>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</si>
  <si>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</si>
  <si>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</si>
  <si>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</si>
  <si>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</si>
  <si>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</si>
  <si>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</si>
  <si>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</si>
  <si>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</si>
  <si>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</si>
  <si>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</si>
  <si>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</si>
  <si>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</si>
  <si>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</si>
  <si>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</si>
  <si>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</si>
  <si>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</si>
  <si>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</si>
  <si>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</si>
  <si>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</si>
  <si>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</si>
  <si>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</si>
  <si>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</si>
  <si>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</si>
  <si>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</si>
  <si>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</si>
  <si>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</si>
  <si>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</si>
  <si>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</si>
  <si>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</si>
  <si>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</si>
  <si>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</si>
  <si>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</si>
  <si>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</si>
  <si>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</si>
  <si>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</si>
  <si>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</si>
  <si>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</si>
  <si>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</si>
  <si>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</si>
  <si>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</si>
  <si>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</si>
  <si>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</si>
  <si>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</si>
  <si>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</si>
  <si>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</si>
  <si>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</si>
  <si>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</si>
  <si>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</si>
  <si>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</si>
  <si>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</si>
  <si>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</si>
  <si>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</si>
  <si>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</si>
  <si>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</si>
  <si>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</si>
  <si>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</si>
  <si>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</si>
  <si>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</si>
  <si>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</si>
  <si>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</si>
  <si>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</si>
  <si>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</si>
  <si>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</si>
  <si>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</si>
  <si>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</si>
  <si>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</si>
  <si>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</si>
  <si>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</si>
  <si>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</si>
  <si>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</si>
  <si>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</si>
  <si>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</si>
  <si>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</si>
  <si>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</si>
  <si>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</si>
  <si>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</si>
  <si>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</si>
  <si>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</si>
  <si>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</si>
  <si>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</si>
  <si>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</si>
  <si>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</si>
  <si>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</si>
  <si>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</si>
  <si>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</si>
  <si>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</si>
  <si>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</si>
  <si>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</si>
  <si>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</si>
  <si>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</si>
  <si>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</si>
  <si>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</si>
  <si>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</si>
  <si>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</si>
  <si>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</si>
  <si>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</si>
  <si>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</si>
  <si>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</si>
  <si>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</si>
  <si>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</si>
  <si>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</si>
  <si>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</si>
  <si>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</si>
  <si>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</si>
  <si>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</si>
  <si>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</si>
  <si>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</si>
  <si>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</si>
  <si>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</si>
  <si>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</si>
  <si>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</si>
  <si>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</si>
  <si>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</si>
  <si>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</si>
  <si>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</si>
  <si>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</si>
  <si>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</si>
  <si>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</si>
  <si>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</si>
  <si>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</si>
  <si>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</si>
  <si>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</si>
  <si>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</si>
  <si>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</si>
  <si>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</si>
  <si>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</si>
  <si>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</si>
  <si>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</si>
  <si>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</si>
  <si>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</si>
  <si>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</si>
  <si>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</si>
  <si>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</si>
  <si>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</si>
  <si>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</si>
  <si>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</si>
  <si>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</si>
  <si>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</si>
  <si>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</si>
  <si>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</si>
  <si>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</si>
  <si>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</si>
  <si>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</si>
  <si>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</si>
  <si>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</si>
  <si>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</si>
  <si>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</si>
  <si>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</si>
  <si>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</si>
  <si>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</si>
  <si>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</si>
  <si>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</si>
  <si>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</si>
  <si>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</si>
  <si>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</si>
  <si>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</si>
  <si>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</si>
  <si>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</si>
  <si>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</si>
  <si>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</si>
  <si>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</si>
  <si>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</si>
  <si>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</si>
  <si>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</si>
  <si>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</si>
  <si>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</si>
  <si>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</si>
  <si>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</si>
  <si>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</si>
  <si>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</si>
  <si>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</si>
  <si>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</si>
  <si>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</si>
  <si>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</si>
  <si>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</si>
  <si>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</si>
  <si>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</si>
  <si>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</si>
  <si>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</si>
  <si>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</si>
  <si>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</si>
  <si>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</si>
  <si>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</si>
  <si>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</si>
  <si>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</si>
  <si>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</si>
  <si>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</si>
  <si>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</si>
  <si>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</si>
  <si>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</si>
  <si>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</si>
  <si>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</si>
  <si>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</si>
  <si>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</si>
  <si>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</si>
  <si>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</si>
  <si>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</si>
  <si>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</si>
  <si>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</si>
  <si>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</si>
  <si>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</si>
  <si>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</si>
  <si>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</si>
  <si>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</si>
  <si>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</si>
  <si>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</si>
  <si>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</si>
  <si>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</si>
  <si>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</si>
  <si>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</si>
  <si>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</si>
  <si>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</si>
  <si>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</si>
  <si>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</si>
  <si>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</si>
  <si>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</si>
  <si>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</si>
  <si>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</si>
  <si>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</si>
  <si>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</si>
  <si>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</si>
  <si>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</si>
  <si>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</si>
  <si>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</si>
  <si>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</si>
  <si>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</si>
  <si>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</si>
  <si>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</si>
  <si>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</si>
  <si>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</si>
  <si>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</si>
  <si>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</si>
  <si>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</si>
  <si>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</si>
  <si>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</si>
  <si>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</si>
  <si>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</si>
  <si>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</si>
  <si>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</si>
  <si>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</si>
  <si>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</si>
  <si>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</si>
  <si>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</si>
  <si>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</si>
  <si>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</si>
  <si>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</si>
  <si>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</si>
  <si>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</si>
  <si>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</si>
  <si>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</si>
  <si>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</si>
  <si>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</si>
  <si>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</si>
  <si>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</si>
  <si>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</si>
  <si>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</si>
  <si>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</si>
  <si>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</si>
  <si>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</si>
  <si>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</si>
  <si>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</si>
  <si>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</si>
  <si>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</si>
  <si>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</si>
  <si>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</si>
  <si>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</si>
  <si>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</si>
  <si>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</si>
  <si>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</si>
  <si>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</si>
  <si>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</si>
  <si>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</si>
  <si>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</si>
  <si>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</si>
  <si>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</si>
  <si>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</si>
  <si>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</si>
  <si>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</si>
  <si>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</si>
  <si>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</si>
  <si>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</si>
  <si>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</si>
  <si>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</si>
  <si>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</si>
  <si>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</si>
  <si>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</si>
  <si>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</si>
  <si>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</si>
  <si>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</si>
  <si>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</si>
  <si>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</si>
  <si>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</si>
  <si>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</si>
  <si>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</si>
  <si>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</si>
  <si>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</si>
  <si>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</si>
  <si>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</si>
  <si>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</si>
  <si>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</si>
  <si>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</si>
  <si>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</si>
  <si>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</si>
  <si>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</si>
  <si>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</si>
  <si>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</si>
  <si>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</si>
  <si>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</si>
  <si>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</si>
  <si>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</si>
  <si>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</si>
  <si>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</si>
  <si>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</si>
  <si>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</si>
  <si>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</si>
  <si>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</si>
  <si>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</si>
  <si>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</si>
  <si>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</si>
  <si>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</si>
  <si>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</si>
  <si>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</si>
  <si>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</si>
  <si>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</si>
  <si>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</si>
  <si>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</si>
  <si>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</si>
  <si>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</si>
  <si>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</si>
  <si>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</si>
  <si>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</si>
  <si>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</si>
  <si>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</si>
  <si>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</si>
  <si>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</si>
  <si>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</si>
  <si>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</si>
  <si>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</si>
  <si>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</si>
  <si>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</si>
  <si>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</si>
  <si>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</si>
  <si>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</si>
  <si>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</si>
  <si>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</si>
  <si>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</si>
  <si>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</si>
  <si>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</si>
  <si>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</si>
  <si>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</si>
  <si>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</si>
  <si>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</si>
  <si>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</si>
  <si>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</si>
  <si>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</si>
  <si>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</si>
  <si>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</si>
  <si>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</si>
  <si>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</si>
  <si>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</si>
  <si>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</si>
  <si>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</si>
  <si>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</si>
  <si>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</si>
  <si>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</si>
  <si>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</si>
  <si>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</si>
  <si>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</si>
  <si>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</si>
  <si>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</si>
  <si>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</si>
  <si>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</si>
  <si>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</si>
  <si>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</si>
  <si>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</si>
  <si>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</si>
  <si>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</si>
  <si>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</si>
  <si>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</si>
  <si>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</si>
  <si>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</si>
  <si>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</si>
  <si>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</si>
  <si>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</si>
  <si>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</si>
  <si>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</si>
  <si>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</si>
  <si>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</si>
  <si>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</si>
  <si>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</si>
  <si>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</si>
  <si>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</si>
  <si>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</si>
  <si>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</si>
  <si>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</si>
  <si>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</si>
  <si>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</si>
  <si>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</si>
  <si>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</si>
  <si>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</si>
  <si>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</si>
  <si>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</si>
  <si>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</si>
  <si>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</si>
  <si>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</si>
  <si>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</si>
  <si>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</si>
  <si>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</si>
  <si>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</si>
  <si>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</si>
  <si>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</si>
  <si>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</si>
  <si>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</si>
  <si>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</si>
  <si>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</si>
  <si>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</si>
  <si>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</si>
  <si>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</si>
  <si>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</si>
  <si>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</si>
  <si>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</si>
  <si>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</si>
  <si>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</si>
  <si>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</si>
  <si>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</si>
  <si>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</si>
  <si>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</si>
  <si>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</si>
  <si>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</si>
  <si>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</si>
  <si>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</si>
  <si>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</si>
  <si>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</si>
  <si>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</si>
  <si>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</si>
  <si>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</si>
  <si>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</si>
  <si>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</si>
  <si>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</si>
  <si>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</si>
  <si>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</si>
  <si>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</si>
  <si>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</si>
  <si>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</si>
  <si>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</si>
  <si>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</si>
  <si>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</si>
  <si>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</si>
  <si>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</si>
  <si>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</si>
  <si>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</si>
  <si>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</si>
  <si>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</si>
  <si>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</si>
  <si>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</si>
  <si>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</si>
  <si>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</si>
  <si>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</si>
  <si>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</si>
  <si>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</si>
  <si>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</si>
  <si>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</si>
  <si>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</si>
  <si>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</si>
  <si>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</si>
  <si>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</si>
  <si>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</si>
  <si>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</si>
  <si>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</si>
  <si>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</si>
  <si>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</si>
  <si>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</si>
  <si>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</si>
  <si>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</si>
  <si>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</si>
  <si>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</si>
  <si>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</si>
  <si>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</si>
  <si>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</si>
  <si>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</si>
  <si>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</si>
  <si>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</si>
  <si>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</si>
  <si>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</si>
  <si>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</si>
  <si>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</si>
  <si>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</si>
  <si>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</si>
  <si>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</si>
  <si>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</si>
  <si>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</si>
  <si>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</si>
  <si>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</si>
  <si>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</si>
  <si>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</si>
  <si>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</si>
  <si>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</si>
  <si>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</si>
  <si>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</si>
  <si>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</si>
  <si>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</si>
  <si>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</si>
  <si>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</si>
  <si>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</si>
  <si>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</si>
  <si>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</si>
  <si>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</si>
  <si>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</si>
  <si>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</si>
  <si>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</si>
  <si>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</si>
  <si>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</si>
  <si>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</si>
  <si>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</si>
  <si>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</si>
  <si>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</si>
  <si>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</si>
  <si>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</si>
  <si>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</si>
  <si>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</si>
  <si>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</si>
  <si>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</si>
  <si>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</si>
  <si>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</si>
  <si>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</si>
  <si>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</si>
  <si>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</si>
  <si>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</si>
  <si>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</si>
  <si>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</si>
  <si>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</si>
  <si>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</si>
  <si>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</si>
  <si>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</si>
  <si>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</si>
  <si>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</si>
  <si>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</si>
  <si>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</si>
  <si>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</si>
  <si>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</si>
  <si>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</si>
  <si>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</si>
  <si>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</si>
  <si>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</si>
  <si>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</si>
  <si>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</si>
  <si>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</si>
  <si>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</si>
  <si>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</si>
  <si>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</si>
  <si>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</si>
  <si>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</si>
  <si>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</si>
  <si>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</si>
  <si>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</si>
  <si>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</si>
  <si>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</si>
  <si>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</si>
  <si>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</si>
  <si>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</si>
  <si>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</si>
  <si>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</si>
  <si>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</si>
  <si>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</si>
  <si>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</si>
  <si>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</si>
  <si>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</si>
  <si>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</si>
  <si>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</si>
  <si>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</si>
  <si>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</si>
  <si>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</si>
  <si>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</si>
  <si>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</si>
  <si>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</si>
  <si>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</si>
  <si>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</si>
  <si>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</si>
  <si>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</si>
  <si>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</si>
  <si>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</si>
  <si>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</si>
  <si>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</si>
  <si>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</si>
  <si>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</si>
  <si>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</si>
  <si>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</si>
  <si>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</si>
  <si>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</si>
  <si>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</si>
  <si>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</si>
  <si>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</si>
  <si>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</si>
  <si>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</si>
  <si>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</si>
  <si>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</si>
  <si>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</si>
  <si>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</si>
  <si>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</si>
  <si>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</si>
  <si>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</si>
  <si>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</si>
  <si>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</si>
  <si>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</si>
  <si>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</si>
  <si>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</si>
  <si>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</si>
  <si>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</si>
  <si>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</si>
  <si>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</si>
  <si>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</si>
  <si>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</si>
  <si>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</si>
  <si>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</si>
  <si>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</si>
  <si>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</si>
  <si>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</si>
  <si>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</si>
  <si>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</si>
  <si>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</si>
  <si>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</si>
  <si>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</si>
  <si>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</si>
  <si>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</si>
  <si>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</si>
  <si>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</si>
  <si>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</si>
  <si>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</si>
  <si>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</si>
  <si>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</si>
  <si>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</si>
  <si>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</si>
  <si>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</si>
  <si>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</si>
  <si>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</si>
  <si>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</si>
  <si>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</si>
  <si>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</si>
  <si>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</si>
  <si>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</si>
  <si>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</si>
  <si>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</si>
  <si>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</si>
  <si>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</si>
  <si>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</si>
  <si>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</si>
  <si>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</si>
  <si>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</si>
  <si>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</si>
  <si>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</si>
  <si>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</si>
  <si>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</si>
  <si>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</si>
  <si>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</si>
  <si>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</si>
  <si>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</si>
  <si>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</si>
  <si>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</si>
  <si>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</si>
  <si>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</si>
  <si>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</si>
  <si>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</si>
  <si>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</si>
  <si>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</si>
  <si>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</si>
  <si>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</si>
  <si>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</si>
  <si>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</si>
  <si>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</si>
  <si>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</si>
  <si>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</si>
  <si>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</si>
  <si>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</si>
  <si>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</si>
  <si>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</si>
  <si>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</si>
  <si>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</si>
  <si>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</si>
  <si>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</si>
  <si>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</si>
  <si>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</si>
  <si>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</si>
  <si>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</si>
  <si>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</si>
  <si>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</si>
  <si>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</si>
  <si>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</si>
  <si>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</si>
  <si>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</si>
  <si>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</si>
  <si>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</si>
  <si>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</si>
  <si>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</si>
  <si>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</si>
  <si>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</si>
  <si>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</si>
  <si>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</si>
  <si>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</si>
  <si>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</si>
  <si>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</si>
  <si>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</si>
  <si>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</si>
  <si>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</si>
  <si>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</si>
  <si>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</si>
  <si>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</si>
  <si>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</si>
  <si>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</si>
  <si>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</si>
  <si>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</si>
  <si>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</si>
  <si>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</si>
  <si>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</si>
  <si>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</si>
  <si>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</si>
  <si>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</si>
  <si>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</si>
  <si>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</si>
  <si>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</si>
  <si>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</si>
  <si>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</si>
  <si>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</si>
  <si>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</si>
  <si>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</si>
  <si>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</si>
  <si>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</si>
  <si>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</si>
  <si>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</si>
  <si>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</si>
  <si>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</si>
  <si>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</si>
  <si>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</si>
  <si>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</si>
  <si>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</si>
  <si>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</si>
  <si>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</si>
  <si>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</si>
  <si>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</si>
  <si>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</si>
  <si>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</si>
  <si>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</si>
  <si>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</si>
  <si>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</si>
  <si>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</si>
  <si>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</si>
  <si>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</si>
  <si>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</si>
  <si>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</si>
  <si>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</si>
  <si>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</si>
  <si>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</si>
  <si>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</si>
  <si>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</si>
  <si>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</si>
  <si>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</si>
  <si>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</si>
  <si>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</si>
  <si>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</si>
  <si>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</si>
  <si>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</si>
  <si>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</si>
  <si>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</si>
  <si>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</si>
  <si>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</si>
  <si>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</si>
  <si>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</si>
  <si>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</si>
  <si>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</si>
  <si>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</si>
  <si>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</si>
  <si>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</si>
  <si>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</si>
  <si>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</si>
  <si>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</si>
  <si>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</si>
  <si>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</si>
  <si>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</si>
  <si>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</si>
  <si>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</si>
  <si>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</si>
  <si>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</si>
  <si>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</si>
  <si>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</si>
  <si>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</si>
  <si>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</si>
  <si>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</si>
  <si>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</si>
  <si>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</si>
  <si>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</si>
  <si>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</si>
  <si>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</si>
  <si>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</si>
  <si>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</si>
  <si>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</si>
  <si>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</si>
  <si>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</si>
  <si>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</si>
  <si>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</si>
  <si>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</si>
  <si>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</si>
  <si>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</si>
  <si>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</si>
  <si>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</si>
  <si>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</si>
  <si>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</si>
  <si>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</si>
  <si>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</si>
  <si>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</si>
  <si>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</si>
  <si>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</si>
  <si>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</si>
  <si>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</si>
  <si>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</si>
  <si>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</si>
  <si>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</si>
  <si>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</si>
  <si>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</si>
  <si>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</si>
  <si>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</si>
  <si>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</si>
  <si>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</si>
  <si>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</si>
  <si>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</si>
  <si>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</si>
  <si>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</si>
  <si>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</si>
  <si>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</si>
  <si>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</si>
  <si>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</si>
  <si>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</si>
  <si>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</si>
  <si>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</si>
  <si>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</si>
  <si>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</si>
  <si>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</si>
  <si>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</si>
  <si>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</si>
  <si>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</si>
  <si>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</si>
  <si>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</si>
  <si>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</si>
  <si>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</si>
  <si>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</si>
  <si>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</si>
  <si>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</si>
  <si>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</si>
  <si>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</si>
  <si>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</si>
  <si>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</si>
  <si>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</si>
  <si>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</si>
  <si>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</si>
  <si>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</si>
  <si>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</si>
  <si>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</si>
  <si>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</si>
  <si>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</si>
  <si>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</si>
  <si>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</si>
  <si>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</si>
  <si>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</si>
  <si>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</si>
  <si>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</si>
  <si>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</si>
  <si>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</si>
  <si>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</si>
  <si>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</si>
  <si>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</si>
  <si>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</si>
  <si>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</si>
  <si>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</si>
  <si>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</si>
  <si>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</si>
  <si>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</si>
  <si>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</si>
  <si>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</si>
  <si>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</si>
  <si>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</si>
  <si>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</si>
  <si>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</si>
  <si>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</si>
  <si>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</si>
  <si>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</si>
  <si>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</si>
  <si>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</si>
  <si>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</si>
  <si>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</si>
  <si>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</si>
  <si>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</si>
  <si>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</si>
  <si>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</si>
  <si>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</si>
  <si>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</si>
  <si>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</si>
  <si>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</si>
  <si>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</si>
  <si>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</si>
  <si>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</si>
  <si>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</si>
  <si>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</si>
  <si>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</si>
  <si>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</si>
  <si>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</si>
  <si>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</si>
  <si>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</si>
  <si>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</si>
  <si>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</si>
  <si>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</si>
  <si>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</si>
  <si>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</si>
  <si>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</si>
  <si>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</si>
  <si>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</si>
  <si>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</si>
  <si>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</si>
  <si>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</si>
  <si>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</si>
  <si>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</si>
  <si>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</si>
  <si>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</si>
  <si>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</si>
  <si>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</si>
  <si>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</si>
  <si>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</si>
  <si>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</si>
  <si>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</si>
  <si>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</si>
  <si>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</si>
  <si>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</si>
  <si>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</si>
  <si>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</si>
  <si>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</si>
  <si>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</si>
  <si>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</si>
  <si>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</si>
  <si>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</si>
  <si>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</si>
  <si>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</si>
  <si>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</si>
  <si>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</si>
  <si>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</si>
  <si>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</si>
  <si>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</si>
  <si>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</si>
  <si>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</si>
  <si>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</si>
  <si>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</si>
  <si>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</si>
  <si>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</si>
  <si>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</si>
  <si>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</si>
  <si>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</si>
  <si>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</si>
  <si>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</si>
  <si>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</si>
  <si>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</si>
  <si>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</si>
  <si>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</si>
  <si>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</si>
  <si>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</si>
  <si>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</si>
  <si>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</si>
  <si>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</si>
  <si>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</si>
  <si>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</si>
  <si>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</si>
  <si>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</si>
  <si>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</si>
  <si>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</si>
  <si>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</si>
  <si>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</si>
  <si>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</si>
  <si>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</si>
  <si>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</si>
  <si>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</si>
  <si>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</si>
  <si>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</si>
  <si>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</si>
  <si>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</si>
  <si>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</si>
  <si>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</si>
  <si>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</si>
  <si>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</si>
  <si>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</si>
  <si>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</si>
  <si>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</si>
  <si>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</si>
  <si>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</si>
  <si>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</si>
  <si>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</si>
  <si>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</si>
  <si>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</si>
  <si>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</si>
  <si>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</si>
  <si>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</si>
  <si>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</si>
  <si>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</si>
  <si>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</si>
  <si>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</si>
  <si>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</si>
  <si>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</si>
  <si>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</si>
  <si>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</si>
  <si>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</si>
  <si>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</si>
  <si>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</si>
  <si>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</si>
  <si>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</si>
  <si>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</si>
  <si>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</si>
  <si>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</si>
  <si>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</si>
  <si>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</si>
  <si>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</si>
  <si>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</si>
  <si>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</si>
  <si>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</si>
  <si>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</si>
  <si>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</si>
  <si>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</si>
  <si>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</si>
  <si>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</si>
  <si>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</si>
  <si>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</si>
  <si>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</si>
  <si>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</si>
  <si>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</si>
  <si>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</si>
  <si>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</si>
  <si>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</si>
  <si>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</si>
  <si>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</si>
  <si>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</si>
  <si>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</si>
  <si>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</si>
  <si>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</si>
  <si>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</si>
  <si>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</si>
  <si>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</si>
  <si>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</si>
  <si>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</si>
  <si>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</si>
  <si>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</si>
  <si>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</si>
  <si>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</si>
  <si>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</si>
  <si>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</si>
  <si>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</si>
  <si>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</si>
  <si>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</si>
  <si>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</si>
  <si>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</si>
  <si>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</si>
  <si>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</si>
  <si>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</si>
  <si>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</si>
  <si>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</si>
  <si>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</si>
  <si>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</si>
  <si>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</si>
  <si>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</si>
  <si>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</si>
  <si>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</si>
  <si>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</si>
  <si>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</si>
  <si>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</si>
  <si>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</si>
  <si>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</si>
  <si>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</si>
  <si>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</si>
  <si>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</si>
  <si>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</si>
  <si>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</si>
  <si>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</si>
  <si>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</si>
  <si>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</si>
  <si>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</si>
  <si>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</si>
  <si>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</si>
  <si>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</si>
  <si>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</si>
  <si>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</si>
  <si>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</si>
  <si>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</si>
  <si>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</si>
  <si>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</si>
  <si>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</si>
  <si>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</si>
  <si>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</si>
  <si>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</si>
  <si>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</si>
  <si>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</si>
  <si>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</si>
  <si>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</si>
  <si>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</si>
  <si>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</si>
  <si>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</si>
  <si>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</si>
  <si>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</si>
  <si>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</si>
  <si>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</si>
  <si>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</si>
  <si>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</si>
  <si>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</si>
  <si>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</si>
  <si>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</si>
  <si>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</si>
  <si>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</si>
  <si>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</si>
  <si>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</si>
  <si>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</si>
  <si>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</si>
  <si>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</si>
  <si>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</si>
  <si>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</si>
  <si>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</si>
  <si>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</si>
  <si>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</si>
  <si>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</si>
  <si>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</si>
  <si>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</si>
  <si>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</si>
  <si>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</si>
  <si>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</si>
  <si>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</si>
  <si>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</si>
  <si>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</si>
  <si>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</si>
  <si>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</si>
  <si>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</si>
  <si>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</si>
  <si>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</si>
  <si>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</si>
  <si>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</si>
  <si>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</si>
  <si>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</si>
  <si>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</si>
  <si>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</si>
  <si>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</si>
  <si>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</si>
  <si>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</si>
  <si>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</si>
  <si>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</si>
  <si>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</si>
  <si>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</si>
  <si>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</si>
  <si>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</si>
  <si>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</si>
  <si>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</si>
  <si>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</si>
  <si>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</si>
  <si>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</si>
  <si>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</si>
  <si>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</si>
  <si>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</si>
  <si>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</si>
  <si>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</si>
  <si>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</si>
  <si>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</si>
  <si>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</si>
  <si>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</si>
  <si>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</si>
  <si>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</si>
  <si>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</si>
  <si>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</si>
  <si>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</si>
  <si>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</si>
  <si>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</si>
  <si>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</si>
  <si>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</si>
  <si>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</si>
  <si>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</si>
  <si>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</si>
  <si>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</si>
  <si>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</si>
  <si>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</si>
  <si>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</si>
  <si>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</si>
  <si>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</si>
  <si>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</si>
  <si>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</si>
  <si>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</si>
  <si>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</si>
  <si>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</si>
  <si>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</si>
  <si>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</si>
  <si>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</si>
  <si>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</si>
  <si>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</si>
  <si>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</si>
  <si>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</si>
  <si>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</si>
  <si>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</si>
  <si>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</si>
  <si>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</si>
  <si>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</si>
  <si>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</si>
  <si>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</si>
  <si>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</si>
  <si>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</si>
  <si>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</si>
  <si>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</si>
  <si>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</si>
  <si>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</si>
  <si>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</si>
  <si>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</si>
  <si>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</si>
  <si>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</si>
  <si>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</si>
  <si>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</si>
  <si>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</si>
  <si>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</si>
  <si>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</si>
  <si>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</si>
  <si>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</si>
  <si>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</si>
  <si>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</si>
  <si>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</si>
  <si>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</si>
  <si>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</si>
  <si>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</si>
  <si>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</si>
  <si>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</si>
  <si>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</si>
  <si>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</si>
  <si>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</si>
  <si>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</si>
  <si>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</si>
  <si>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</si>
  <si>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</si>
  <si>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</si>
  <si>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</si>
  <si>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</si>
  <si>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</si>
  <si>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</si>
  <si>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</si>
  <si>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</si>
  <si>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</si>
  <si>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</si>
  <si>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</si>
  <si>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</si>
  <si>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</si>
  <si>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</si>
  <si>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</si>
  <si>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</si>
  <si>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</si>
  <si>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</si>
  <si>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</si>
  <si>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</si>
  <si>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</si>
  <si>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</si>
  <si>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</si>
  <si>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</si>
  <si>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</si>
  <si>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</si>
  <si>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</si>
  <si>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</si>
  <si>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</si>
  <si>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</si>
  <si>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</si>
  <si>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</si>
  <si>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</si>
  <si>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</si>
  <si>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</si>
  <si>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</si>
  <si>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</si>
  <si>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</si>
  <si>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</si>
  <si>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</si>
  <si>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</si>
  <si>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</si>
  <si>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</si>
  <si>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</si>
  <si>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</si>
  <si>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</si>
  <si>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</si>
  <si>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</si>
  <si>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</si>
  <si>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</si>
  <si>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</si>
  <si>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</si>
  <si>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</si>
  <si>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</si>
  <si>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</si>
  <si>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</si>
  <si>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</si>
  <si>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</si>
  <si>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</si>
  <si>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</si>
  <si>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</si>
  <si>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</si>
  <si>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</si>
  <si>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</si>
  <si>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</si>
  <si>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</si>
  <si>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</si>
  <si>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</si>
  <si>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</si>
  <si>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</si>
  <si>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</si>
  <si>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</si>
  <si>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</si>
  <si>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</si>
  <si>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</si>
  <si>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</si>
  <si>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</si>
  <si>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</si>
  <si>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</si>
  <si>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</si>
  <si>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</si>
  <si>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</si>
  <si>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</si>
  <si>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</si>
  <si>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</si>
  <si>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</si>
  <si>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</si>
  <si>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</si>
  <si>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</si>
  <si>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</si>
  <si>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</si>
  <si>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</si>
  <si>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</si>
  <si>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</si>
  <si>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</si>
  <si>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</si>
  <si>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</si>
  <si>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</si>
  <si>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</si>
  <si>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</si>
  <si>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</si>
  <si>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</si>
  <si>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</si>
  <si>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</si>
  <si>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</si>
  <si>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</si>
  <si>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</si>
  <si>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</si>
  <si>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</si>
  <si>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</si>
  <si>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</si>
  <si>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</si>
  <si>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</si>
  <si>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</si>
  <si>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</si>
  <si>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</si>
  <si>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</si>
  <si>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</si>
  <si>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</si>
  <si>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</si>
  <si>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</si>
  <si>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</si>
  <si>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</si>
  <si>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</si>
  <si>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</si>
  <si>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</si>
  <si>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</si>
  <si>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</si>
  <si>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</si>
  <si>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</si>
  <si>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</si>
  <si>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</si>
  <si>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</si>
  <si>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</si>
  <si>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</si>
  <si>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</si>
  <si>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</si>
  <si>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</si>
  <si>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</si>
  <si>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</si>
  <si>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</si>
  <si>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</si>
  <si>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</si>
  <si>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</si>
  <si>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</si>
  <si>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</si>
  <si>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</si>
  <si>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</si>
  <si>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</si>
  <si>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</si>
  <si>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</si>
  <si>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</si>
  <si>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</si>
  <si>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</si>
  <si>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</si>
  <si>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</si>
  <si>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</si>
  <si>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</si>
  <si>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</si>
  <si>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</si>
  <si>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</si>
  <si>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</si>
  <si>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</si>
  <si>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</si>
  <si>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</si>
  <si>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</si>
  <si>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</si>
  <si>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</si>
  <si>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</si>
  <si>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</si>
  <si>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</si>
  <si>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</si>
  <si>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</si>
  <si>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</si>
  <si>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</si>
  <si>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</si>
  <si>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</si>
  <si>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</si>
  <si>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</si>
  <si>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</si>
  <si>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</si>
  <si>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</si>
  <si>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</si>
  <si>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</si>
  <si>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</si>
  <si>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</si>
  <si>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</si>
  <si>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</si>
  <si>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</si>
  <si>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</si>
  <si>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</si>
  <si>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</si>
  <si>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</si>
  <si>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</si>
  <si>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</si>
  <si>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</si>
  <si>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</si>
  <si>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</si>
  <si>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</si>
  <si>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</si>
  <si>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</si>
  <si>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</si>
  <si>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</si>
  <si>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</si>
  <si>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</si>
  <si>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</si>
  <si>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</si>
  <si>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</si>
  <si>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</si>
  <si>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</si>
  <si>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</si>
  <si>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</si>
  <si>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</si>
  <si>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</si>
  <si>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</si>
  <si>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</si>
  <si>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</si>
  <si>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</si>
  <si>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</si>
  <si>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</si>
  <si>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</si>
  <si>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</si>
  <si>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</si>
  <si>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</si>
  <si>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</si>
  <si>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</si>
  <si>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</si>
  <si>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</si>
  <si>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</si>
  <si>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</si>
  <si>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</si>
  <si>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</si>
  <si>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</si>
  <si>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</si>
  <si>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</si>
  <si>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</si>
  <si>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</si>
  <si>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</si>
  <si>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</si>
  <si>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</si>
  <si>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</si>
  <si>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</si>
  <si>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</si>
  <si>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</si>
  <si>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</si>
  <si>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</si>
  <si>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</si>
  <si>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</si>
  <si>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</si>
  <si>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</si>
  <si>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</si>
  <si>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</si>
  <si>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</si>
  <si>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</si>
  <si>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</si>
  <si>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</si>
  <si>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</si>
  <si>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</si>
  <si>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</si>
  <si>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</si>
  <si>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</si>
  <si>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</si>
  <si>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</si>
  <si>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</si>
  <si>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</si>
  <si>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</si>
  <si>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</si>
  <si>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</si>
  <si>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</si>
  <si>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</si>
  <si>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</si>
  <si>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</si>
  <si>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</si>
  <si>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</si>
  <si>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</si>
  <si>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</si>
  <si>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</si>
  <si>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</si>
  <si>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</si>
  <si>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</si>
  <si>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</si>
  <si>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</si>
  <si>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</si>
  <si>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</si>
  <si>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</si>
  <si>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</si>
  <si>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</si>
  <si>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</si>
  <si>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</si>
  <si>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</si>
  <si>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</si>
  <si>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</si>
  <si>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</si>
  <si>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</si>
  <si>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</si>
  <si>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</si>
  <si>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</si>
  <si>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</si>
  <si>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</si>
  <si>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</si>
  <si>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</si>
  <si>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</si>
  <si>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</si>
  <si>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</si>
  <si>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</si>
  <si>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</si>
  <si>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</si>
  <si>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</si>
  <si>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</si>
  <si>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</si>
  <si>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</si>
  <si>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</si>
  <si>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</si>
  <si>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</si>
  <si>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</si>
  <si>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</si>
  <si>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</si>
  <si>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</si>
  <si>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</si>
  <si>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</si>
  <si>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</si>
  <si>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</si>
  <si>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</si>
  <si>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</si>
  <si>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</si>
  <si>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</si>
  <si>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</si>
  <si>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</si>
  <si>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</si>
  <si>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</si>
  <si>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</si>
  <si>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</si>
  <si>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</si>
  <si>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</si>
  <si>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</si>
  <si>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</si>
  <si>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</si>
  <si>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</si>
  <si>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</si>
  <si>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</si>
  <si>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</si>
  <si>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</si>
  <si>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</si>
  <si>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</si>
  <si>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</si>
  <si>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</si>
  <si>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</si>
  <si>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</si>
  <si>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</si>
  <si>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</si>
  <si>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</si>
  <si>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</si>
  <si>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</si>
  <si>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</si>
  <si>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</si>
  <si>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</si>
  <si>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</si>
  <si>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</si>
  <si>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</si>
  <si>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</si>
  <si>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</si>
  <si>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</si>
  <si>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</si>
  <si>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</si>
  <si>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</si>
  <si>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</si>
  <si>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</si>
  <si>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</si>
  <si>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</si>
  <si>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</si>
  <si>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</si>
  <si>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</si>
  <si>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</si>
  <si>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</si>
  <si>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</si>
  <si>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</si>
  <si>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</si>
  <si>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</si>
  <si>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</si>
  <si>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</si>
  <si>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</si>
  <si>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</si>
  <si>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</si>
  <si>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</si>
  <si>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</si>
  <si>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</si>
  <si>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</si>
  <si>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</si>
  <si>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</si>
  <si>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</si>
  <si>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</si>
  <si>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</si>
  <si>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</si>
  <si>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</si>
  <si>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</si>
  <si>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</si>
  <si>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</si>
  <si>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</si>
  <si>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</si>
  <si>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</si>
  <si>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</si>
  <si>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</si>
  <si>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</si>
  <si>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</si>
  <si>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</si>
  <si>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</si>
  <si>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</si>
  <si>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</si>
  <si>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</si>
  <si>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</si>
  <si>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</si>
  <si>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</si>
  <si>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</si>
  <si>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</si>
  <si>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</si>
  <si>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</si>
  <si>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</si>
  <si>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</si>
  <si>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</si>
  <si>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</si>
  <si>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</si>
  <si>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</si>
  <si>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</si>
  <si>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</si>
  <si>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</si>
  <si>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</si>
  <si>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</si>
  <si>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</si>
  <si>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</si>
  <si>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</si>
  <si>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</si>
  <si>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</si>
  <si>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</si>
  <si>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</si>
  <si>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</si>
  <si>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</si>
  <si>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</si>
  <si>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</si>
  <si>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</si>
  <si>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</si>
  <si>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</si>
  <si>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</si>
  <si>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</si>
  <si>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</si>
  <si>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</si>
  <si>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</si>
  <si>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</si>
  <si>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</si>
  <si>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</si>
  <si>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</si>
  <si>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</si>
  <si>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</si>
  <si>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</si>
  <si>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</si>
  <si>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</si>
  <si>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</si>
  <si>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</si>
  <si>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</si>
  <si>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</si>
  <si>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</si>
  <si>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</si>
  <si>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</si>
  <si>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</si>
  <si>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</si>
  <si>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</si>
  <si>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</si>
  <si>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</si>
  <si>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</si>
  <si>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</si>
  <si>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</si>
  <si>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</si>
  <si>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</si>
  <si>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</si>
  <si>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</si>
  <si>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</si>
  <si>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</si>
  <si>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</si>
  <si>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</si>
  <si>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</si>
  <si>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</si>
  <si>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</si>
  <si>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</si>
  <si>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</si>
  <si>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</si>
  <si>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</si>
  <si>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</si>
  <si>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</si>
  <si>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</si>
  <si>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</si>
  <si>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</si>
  <si>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</si>
  <si>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</si>
  <si>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</si>
  <si>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</si>
  <si>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</si>
  <si>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</si>
  <si>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</si>
  <si>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</si>
  <si>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</si>
  <si>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</si>
  <si>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</si>
  <si>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</si>
  <si>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</si>
  <si>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</si>
  <si>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</si>
  <si>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</si>
  <si>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</si>
  <si>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</si>
  <si>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</si>
  <si>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</si>
  <si>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</si>
  <si>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</si>
  <si>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</si>
  <si>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</si>
  <si>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</si>
  <si>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</si>
  <si>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</si>
  <si>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</si>
  <si>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</si>
  <si>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</si>
  <si>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</si>
  <si>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</si>
  <si>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</si>
  <si>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</si>
  <si>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</si>
  <si>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</si>
  <si>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</si>
  <si>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</si>
  <si>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</si>
  <si>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</si>
  <si>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</si>
  <si>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</si>
  <si>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</si>
  <si>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</si>
  <si>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</si>
  <si>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</si>
  <si>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</si>
  <si>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</si>
  <si>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</si>
  <si>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</si>
  <si>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</si>
  <si>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</si>
  <si>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</si>
  <si>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</si>
  <si>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</si>
  <si>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</si>
  <si>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</si>
  <si>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</si>
  <si>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</si>
  <si>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</si>
  <si>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</si>
  <si>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</si>
  <si>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</si>
  <si>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</si>
  <si>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</si>
  <si>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</si>
  <si>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</si>
  <si>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</si>
  <si>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</si>
  <si>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</si>
  <si>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</si>
  <si>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</si>
  <si>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</si>
  <si>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</si>
  <si>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</si>
  <si>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</si>
  <si>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</si>
  <si>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</si>
  <si>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</si>
  <si>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</si>
  <si>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</si>
  <si>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</si>
  <si>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</si>
  <si>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</si>
  <si>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</si>
  <si>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</si>
  <si>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</si>
  <si>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</si>
  <si>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</si>
  <si>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</si>
  <si>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</si>
  <si>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</si>
  <si>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</si>
  <si>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</si>
  <si>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</si>
  <si>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</si>
  <si>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</si>
  <si>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</si>
  <si>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</si>
  <si>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</si>
  <si>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</si>
  <si>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</si>
  <si>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</si>
  <si>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</si>
  <si>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</si>
  <si>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</si>
  <si>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</si>
  <si>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</si>
  <si>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</si>
  <si>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</si>
  <si>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</si>
  <si>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</si>
  <si>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</si>
  <si>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</si>
  <si>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</si>
  <si>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</si>
  <si>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</si>
  <si>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</si>
  <si>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</si>
  <si>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</si>
  <si>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</si>
  <si>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</si>
  <si>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</si>
  <si>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</si>
  <si>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</si>
  <si>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</si>
  <si>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</si>
  <si>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</si>
  <si>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</si>
  <si>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</si>
  <si>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</si>
  <si>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</si>
  <si>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</si>
  <si>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</si>
  <si>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</si>
  <si>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</si>
  <si>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</si>
  <si>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</si>
  <si>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</si>
  <si>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</si>
  <si>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</si>
  <si>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</si>
  <si>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</si>
  <si>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</si>
  <si>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</si>
  <si>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</si>
  <si>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</si>
  <si>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</si>
  <si>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</si>
  <si>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</si>
  <si>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</si>
  <si>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</si>
  <si>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</si>
  <si>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</si>
  <si>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</si>
  <si>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</si>
  <si>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</si>
  <si>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</si>
  <si>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</si>
  <si>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</si>
  <si>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</si>
  <si>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</si>
  <si>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</si>
  <si>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</si>
  <si>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</si>
  <si>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</si>
  <si>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</si>
  <si>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</si>
  <si>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</si>
  <si>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</si>
  <si>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</si>
  <si>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</si>
  <si>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</si>
  <si>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</si>
  <si>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</si>
  <si>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</si>
  <si>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</si>
  <si>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</si>
  <si>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</si>
  <si>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</si>
  <si>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</si>
  <si>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</si>
  <si>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</si>
  <si>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</si>
  <si>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</si>
  <si>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</si>
  <si>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</si>
  <si>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</si>
  <si>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</si>
  <si>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</si>
  <si>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</si>
  <si>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</si>
  <si>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</si>
  <si>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</si>
  <si>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</si>
  <si>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</si>
  <si>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</si>
  <si>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</si>
  <si>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</si>
  <si>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</si>
  <si>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</si>
  <si>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</si>
  <si>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</si>
  <si>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</si>
  <si>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</si>
  <si>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</si>
  <si>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</si>
  <si>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</si>
  <si>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</si>
  <si>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</si>
  <si>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</si>
  <si>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</si>
  <si>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</si>
  <si>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</si>
  <si>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</si>
  <si>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</si>
  <si>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</si>
  <si>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</si>
  <si>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</si>
  <si>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</si>
  <si>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</si>
  <si>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</si>
  <si>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</si>
  <si>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</si>
  <si>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</si>
  <si>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</si>
  <si>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</si>
  <si>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</si>
  <si>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</si>
  <si>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</si>
  <si>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</si>
  <si>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</si>
  <si>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</si>
  <si>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</si>
  <si>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</si>
  <si>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</si>
  <si>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</si>
  <si>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</si>
  <si>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</si>
  <si>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</si>
  <si>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</si>
  <si>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</si>
  <si>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</si>
  <si>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</si>
  <si>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</si>
  <si>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</si>
  <si>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</si>
  <si>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</si>
  <si>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</si>
  <si>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</si>
  <si>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</si>
  <si>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</si>
  <si>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</si>
  <si>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</si>
  <si>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</si>
  <si>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</si>
  <si>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</si>
  <si>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</si>
  <si>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</si>
  <si>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</si>
  <si>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</si>
  <si>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</si>
  <si>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</si>
  <si>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</si>
  <si>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</si>
  <si>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</si>
  <si>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</si>
  <si>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</si>
  <si>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</si>
  <si>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</si>
  <si>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</si>
  <si>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</si>
  <si>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</si>
  <si>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</si>
  <si>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</si>
  <si>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</si>
  <si>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</si>
  <si>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</si>
  <si>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</si>
  <si>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</si>
  <si>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</si>
  <si>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</si>
  <si>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</si>
  <si>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</si>
  <si>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</si>
  <si>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</si>
  <si>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</si>
  <si>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</si>
  <si>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</si>
  <si>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</si>
  <si>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</si>
  <si>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</si>
  <si>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</si>
  <si>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</si>
  <si>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</si>
  <si>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</si>
  <si>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</si>
  <si>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</si>
  <si>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</si>
  <si>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</si>
  <si>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</si>
  <si>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</si>
  <si>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</si>
  <si>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</si>
  <si>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</si>
  <si>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</si>
  <si>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</si>
  <si>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</si>
  <si>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</si>
  <si>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</si>
  <si>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</si>
  <si>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</si>
  <si>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</si>
  <si>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</si>
  <si>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</si>
  <si>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</si>
  <si>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</si>
  <si>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</si>
  <si>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</si>
  <si>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</si>
  <si>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</si>
  <si>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</si>
  <si>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</si>
  <si>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</si>
  <si>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</si>
  <si>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</si>
  <si>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</si>
  <si>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</si>
  <si>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</si>
  <si>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</si>
  <si>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</si>
  <si>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</si>
  <si>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</si>
  <si>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</si>
  <si>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</si>
  <si>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</si>
  <si>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</si>
  <si>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</si>
  <si>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</si>
  <si>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</si>
  <si>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</si>
  <si>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</si>
  <si>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</si>
  <si>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</si>
  <si>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</si>
  <si>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</si>
  <si>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</si>
  <si>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</si>
  <si>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</si>
  <si>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</si>
  <si>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</si>
  <si>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</si>
  <si>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</si>
  <si>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</si>
  <si>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</si>
  <si>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</si>
  <si>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</si>
  <si>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</si>
  <si>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</si>
  <si>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</si>
  <si>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</si>
  <si>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</si>
  <si>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</si>
  <si>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</si>
  <si>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</si>
  <si>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</si>
  <si>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</si>
  <si>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</si>
  <si>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</si>
  <si>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</si>
  <si>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</si>
  <si>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</si>
  <si>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</si>
  <si>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</si>
  <si>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</si>
  <si>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</si>
  <si>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</si>
  <si>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</si>
  <si>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</si>
  <si>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</si>
  <si>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</si>
  <si>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</si>
  <si>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</si>
  <si>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</si>
  <si>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</si>
  <si>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</si>
  <si>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</si>
  <si>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</si>
  <si>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</si>
  <si>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</si>
  <si>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</si>
  <si>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</si>
  <si>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</si>
  <si>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</si>
  <si>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</si>
  <si>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</si>
  <si>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</si>
  <si>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</si>
  <si>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</si>
  <si>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</si>
  <si>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</si>
  <si>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</si>
  <si>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</si>
  <si>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</si>
  <si>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</si>
  <si>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</si>
  <si>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</si>
  <si>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</si>
  <si>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</si>
  <si>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</si>
  <si>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</si>
  <si>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</si>
  <si>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</si>
  <si>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</si>
  <si>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</si>
  <si>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</si>
  <si>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</si>
  <si>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</si>
  <si>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</si>
  <si>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</si>
  <si>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</si>
  <si>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</si>
  <si>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</si>
  <si>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</si>
  <si>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</si>
  <si>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</si>
  <si>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</si>
  <si>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</si>
  <si>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</si>
  <si>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</si>
  <si>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</si>
  <si>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</si>
  <si>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</si>
  <si>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</si>
  <si>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</si>
  <si>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</si>
  <si>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</si>
  <si>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</si>
  <si>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</si>
  <si>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</si>
  <si>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</si>
  <si>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</si>
  <si>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</si>
  <si>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</si>
  <si>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</si>
  <si>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</si>
  <si>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</si>
  <si>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</si>
  <si>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</si>
  <si>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</si>
  <si>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</si>
  <si>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</si>
  <si>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</si>
  <si>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</si>
  <si>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</si>
  <si>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</si>
  <si>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</si>
  <si>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</si>
  <si>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</si>
  <si>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</si>
  <si>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</si>
  <si>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</si>
  <si>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</si>
  <si>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</si>
  <si>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</si>
  <si>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</si>
  <si>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</si>
  <si>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</si>
  <si>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</si>
  <si>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</si>
  <si>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</si>
  <si>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</si>
  <si>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</si>
  <si>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</si>
  <si>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</si>
  <si>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</si>
  <si>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</si>
  <si>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</si>
  <si>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</si>
  <si>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</si>
  <si>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</si>
  <si>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</si>
  <si>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</si>
  <si>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</si>
  <si>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</si>
  <si>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</si>
  <si>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</si>
  <si>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</si>
  <si>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</si>
  <si>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</si>
  <si>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</si>
  <si>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</si>
  <si>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</si>
  <si>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</si>
  <si>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</si>
  <si>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</si>
  <si>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</si>
  <si>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</si>
  <si>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</si>
  <si>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</si>
  <si>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</si>
  <si>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</si>
  <si>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</si>
  <si>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</si>
  <si>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</si>
  <si>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</si>
  <si>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</si>
  <si>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</si>
  <si>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</si>
  <si>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</si>
  <si>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</si>
  <si>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</si>
  <si>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</si>
  <si>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</si>
  <si>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</si>
  <si>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</si>
  <si>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</si>
  <si>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</si>
  <si>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</si>
  <si>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</si>
  <si>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</si>
  <si>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</si>
  <si>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</si>
  <si>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</si>
  <si>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</si>
  <si>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</si>
  <si>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</si>
  <si>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</si>
  <si>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</si>
  <si>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</si>
  <si>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</si>
  <si>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</si>
  <si>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</si>
  <si>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</si>
  <si>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</si>
  <si>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</si>
  <si>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</si>
  <si>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</si>
  <si>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</si>
  <si>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</si>
  <si>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</si>
  <si>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</si>
  <si>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</si>
  <si>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</si>
  <si>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</si>
  <si>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</si>
  <si>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</si>
  <si>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</si>
  <si>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</si>
  <si>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</si>
  <si>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</si>
  <si>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</si>
  <si>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</si>
  <si>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</si>
  <si>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</si>
  <si>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</si>
  <si>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</si>
  <si>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</si>
  <si>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</si>
  <si>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</si>
  <si>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</si>
  <si>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</si>
  <si>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</si>
  <si>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</si>
  <si>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</si>
  <si>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</si>
  <si>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</si>
  <si>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</si>
  <si>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</si>
  <si>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</si>
  <si>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</si>
  <si>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</si>
  <si>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</si>
  <si>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</si>
  <si>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</si>
  <si>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</si>
  <si>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</si>
  <si>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</si>
  <si>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</si>
  <si>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</si>
  <si>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</si>
  <si>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</si>
  <si>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</si>
  <si>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</si>
  <si>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</si>
  <si>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</si>
  <si>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</si>
  <si>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</si>
  <si>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</si>
  <si>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</si>
  <si>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</si>
  <si>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</si>
  <si>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</si>
  <si>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</si>
  <si>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</si>
  <si>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</si>
  <si>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</si>
  <si>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</si>
  <si>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</si>
  <si>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</si>
  <si>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</si>
  <si>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</si>
  <si>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</si>
  <si>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</si>
  <si>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</si>
  <si>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</si>
  <si>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</si>
  <si>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</si>
  <si>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</si>
  <si>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</si>
  <si>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</si>
  <si>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</si>
  <si>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</si>
  <si>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</si>
  <si>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</si>
  <si>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</si>
  <si>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</si>
  <si>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</si>
  <si>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</si>
  <si>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</si>
  <si>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</si>
  <si>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</si>
  <si>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</si>
  <si>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</si>
  <si>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</si>
  <si>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</si>
  <si>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</si>
  <si>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</si>
  <si>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</si>
  <si>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</si>
  <si>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</si>
  <si>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</si>
  <si>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</si>
  <si>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</si>
  <si>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</si>
  <si>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</si>
  <si>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</si>
  <si>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</si>
  <si>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</si>
  <si>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</si>
  <si>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</si>
  <si>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</si>
  <si>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</si>
  <si>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</si>
  <si>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</si>
  <si>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</si>
  <si>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</si>
  <si>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</si>
  <si>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</si>
  <si>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</si>
  <si>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</si>
  <si>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</si>
  <si>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</si>
  <si>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</si>
  <si>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</si>
  <si>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</si>
  <si>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</si>
  <si>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</si>
  <si>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</si>
  <si>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</si>
  <si>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</si>
  <si>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</si>
  <si>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</si>
  <si>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</si>
  <si>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</si>
  <si>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</si>
  <si>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</si>
  <si>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</si>
  <si>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</si>
  <si>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</si>
  <si>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</si>
  <si>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</si>
  <si>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</si>
  <si>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</si>
  <si>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</si>
  <si>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</si>
  <si>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</si>
  <si>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</si>
  <si>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</si>
  <si>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</si>
  <si>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</si>
  <si>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</si>
  <si>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</si>
  <si>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</si>
  <si>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</si>
  <si>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</si>
  <si>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</si>
  <si>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</si>
  <si>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</si>
  <si>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</si>
  <si>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</si>
  <si>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</si>
  <si>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</si>
  <si>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</si>
  <si>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</si>
  <si>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</si>
  <si>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</si>
  <si>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</si>
  <si>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</si>
  <si>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</si>
  <si>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</si>
  <si>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</si>
  <si>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</si>
  <si>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</si>
  <si>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</si>
  <si>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</si>
  <si>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</si>
  <si>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</si>
  <si>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</si>
  <si>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</si>
  <si>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</si>
  <si>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</si>
  <si>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</si>
  <si>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</si>
  <si>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</si>
  <si>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</si>
  <si>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</si>
  <si>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</si>
  <si>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</si>
  <si>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</si>
  <si>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</si>
  <si>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</si>
  <si>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</si>
  <si>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</si>
  <si>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</si>
  <si>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</si>
  <si>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</si>
  <si>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</si>
  <si>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</si>
  <si>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</si>
  <si>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</si>
  <si>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</si>
  <si>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</si>
  <si>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</si>
  <si>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</si>
  <si>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</si>
  <si>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</si>
  <si>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</si>
  <si>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</si>
  <si>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</si>
  <si>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</si>
  <si>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</si>
  <si>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</si>
  <si>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</si>
  <si>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</si>
  <si>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</si>
  <si>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</si>
  <si>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</si>
  <si>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</si>
  <si>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</si>
  <si>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</si>
  <si>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</si>
  <si>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</si>
  <si>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</si>
  <si>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</si>
  <si>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</si>
  <si>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</si>
  <si>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</si>
  <si>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</si>
  <si>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</si>
  <si>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</si>
  <si>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</si>
  <si>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</si>
  <si>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</si>
  <si>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</si>
  <si>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</si>
  <si>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</si>
  <si>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</si>
  <si>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</si>
  <si>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</si>
  <si>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</si>
  <si>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</si>
  <si>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</si>
  <si>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</si>
  <si>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</si>
  <si>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</si>
  <si>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</si>
  <si>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</si>
  <si>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</si>
  <si>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</si>
  <si>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</si>
  <si>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</si>
  <si>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</si>
  <si>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</si>
  <si>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</si>
  <si>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</si>
  <si>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</si>
  <si>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</si>
  <si>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</si>
  <si>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</si>
  <si>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</si>
  <si>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</si>
  <si>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</si>
  <si>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</si>
  <si>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</si>
  <si>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</si>
  <si>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</si>
  <si>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</si>
  <si>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</si>
  <si>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</si>
  <si>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</si>
  <si>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</si>
  <si>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</si>
  <si>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</si>
  <si>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</si>
  <si>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</si>
  <si>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</si>
  <si>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</si>
  <si>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</si>
  <si>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</si>
  <si>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</si>
  <si>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</si>
  <si>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</si>
  <si>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</si>
  <si>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</si>
  <si>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</si>
  <si>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</si>
  <si>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</si>
  <si>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</si>
  <si>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</si>
  <si>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</si>
  <si>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</si>
  <si>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</si>
  <si>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</si>
  <si>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</si>
  <si>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</si>
  <si>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</si>
  <si>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</si>
  <si>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</si>
  <si>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</si>
  <si>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</si>
  <si>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</si>
  <si>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</si>
  <si>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</si>
  <si>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</si>
  <si>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</si>
  <si>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</si>
  <si>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</si>
  <si>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</si>
  <si>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</si>
  <si>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</si>
  <si>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</si>
  <si>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</si>
  <si>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</si>
  <si>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</si>
  <si>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</si>
  <si>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</si>
  <si>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</si>
  <si>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</si>
  <si>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</si>
  <si>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</si>
  <si>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</si>
  <si>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</si>
  <si>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</si>
  <si>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</si>
  <si>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</si>
  <si>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</si>
  <si>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</si>
  <si>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</si>
  <si>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</si>
  <si>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</si>
  <si>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</si>
  <si>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</si>
  <si>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</si>
  <si>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</si>
  <si>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</si>
  <si>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</si>
  <si>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</si>
  <si>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</si>
  <si>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</si>
  <si>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</si>
  <si>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</si>
  <si>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</si>
  <si>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</si>
  <si>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</si>
  <si>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</si>
  <si>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</si>
  <si>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</si>
  <si>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</si>
  <si>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</si>
  <si>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</si>
  <si>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</si>
  <si>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</si>
  <si>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</si>
  <si>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</si>
  <si>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</si>
  <si>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</si>
  <si>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</si>
  <si>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</si>
  <si>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</si>
  <si>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</si>
  <si>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</si>
  <si>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</si>
  <si>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</si>
  <si>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</si>
  <si>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</si>
  <si>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</si>
  <si>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</si>
  <si>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</si>
  <si>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</si>
  <si>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</si>
  <si>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</si>
  <si>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</si>
  <si>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</si>
  <si>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</si>
  <si>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</si>
  <si>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</si>
  <si>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</si>
  <si>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</si>
  <si>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</si>
  <si>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</si>
  <si>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</si>
  <si>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</si>
  <si>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</si>
  <si>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</si>
  <si>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</si>
  <si>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</si>
  <si>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</si>
  <si>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</si>
  <si>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</si>
  <si>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</si>
  <si>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</si>
  <si>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</si>
  <si>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</si>
  <si>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</si>
  <si>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</si>
  <si>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</si>
  <si>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</si>
  <si>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</si>
  <si>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</si>
  <si>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</si>
  <si>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</si>
  <si>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</si>
  <si>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</si>
  <si>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</si>
  <si>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</si>
  <si>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</si>
  <si>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</si>
  <si>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</si>
  <si>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</si>
  <si>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</si>
  <si>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</si>
  <si>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</si>
  <si>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</si>
  <si>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</si>
  <si>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</si>
  <si>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</si>
  <si>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</si>
  <si>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</si>
  <si>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</si>
  <si>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</si>
  <si>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</si>
  <si>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</si>
  <si>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</si>
  <si>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</si>
  <si>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</si>
  <si>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</si>
  <si>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</si>
  <si>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</si>
  <si>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</si>
  <si>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</si>
  <si>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</si>
  <si>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</si>
  <si>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</si>
  <si>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</si>
  <si>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</si>
  <si>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</si>
  <si>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</si>
  <si>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</si>
  <si>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</si>
  <si>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</si>
  <si>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</si>
  <si>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</si>
  <si>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</si>
  <si>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</si>
  <si>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</si>
  <si>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</si>
  <si>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</si>
  <si>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</si>
  <si>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</si>
  <si>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</si>
  <si>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</si>
  <si>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</si>
  <si>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</si>
  <si>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</si>
  <si>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</si>
  <si>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</si>
  <si>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</si>
  <si>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</si>
  <si>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</si>
  <si>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</si>
  <si>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</si>
  <si>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</si>
  <si>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</si>
  <si>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</si>
  <si>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</si>
  <si>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</si>
  <si>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</si>
  <si>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</si>
  <si>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</si>
  <si>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</si>
  <si>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</si>
  <si>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</si>
  <si>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</si>
  <si>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</si>
  <si>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</si>
  <si>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</si>
  <si>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</si>
  <si>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</si>
  <si>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</si>
  <si>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</si>
  <si>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</si>
  <si>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</si>
  <si>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</si>
  <si>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</si>
  <si>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</si>
  <si>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</si>
  <si>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</si>
  <si>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</si>
  <si>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</si>
  <si>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</si>
  <si>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</si>
  <si>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</si>
  <si>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</si>
  <si>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</si>
  <si>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</si>
  <si>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</si>
  <si>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</si>
  <si>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</si>
  <si>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</si>
  <si>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</si>
  <si>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</si>
  <si>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</si>
  <si>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</si>
  <si>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</si>
  <si>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</si>
  <si>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</si>
  <si>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</si>
  <si>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</si>
  <si>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</si>
  <si>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</si>
  <si>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</si>
  <si>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</si>
  <si>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</si>
  <si>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</si>
  <si>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</si>
  <si>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</si>
  <si>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</si>
  <si>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</si>
  <si>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</si>
  <si>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</si>
  <si>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</si>
  <si>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</si>
  <si>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</si>
  <si>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</si>
  <si>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</si>
  <si>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</si>
  <si>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</si>
  <si>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</si>
  <si>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</si>
  <si>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</si>
  <si>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</si>
  <si>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</si>
  <si>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</si>
  <si>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</si>
  <si>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</si>
  <si>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</si>
  <si>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</si>
  <si>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</si>
  <si>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</si>
  <si>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</si>
  <si>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</si>
  <si>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</si>
  <si>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</si>
  <si>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</si>
  <si>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</si>
  <si>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</si>
  <si>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</si>
  <si>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</si>
  <si>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</si>
  <si>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</si>
  <si>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</si>
  <si>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</si>
  <si>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</si>
  <si>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</si>
  <si>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</si>
  <si>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</si>
  <si>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</si>
  <si>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</si>
  <si>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</si>
  <si>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</si>
  <si>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</si>
  <si>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</si>
  <si>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</si>
  <si>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</si>
  <si>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</si>
  <si>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</si>
  <si>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</si>
  <si>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</si>
  <si>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</si>
  <si>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</si>
  <si>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</si>
  <si>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</si>
  <si>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</si>
  <si>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</si>
  <si>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</si>
  <si>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</si>
  <si>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</si>
  <si>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</si>
  <si>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</si>
  <si>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</si>
  <si>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</si>
  <si>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</si>
  <si>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</si>
  <si>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</si>
  <si>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</si>
  <si>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</si>
  <si>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</si>
  <si>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</si>
  <si>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</si>
  <si>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</si>
  <si>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</si>
  <si>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</si>
  <si>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</si>
  <si>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</si>
  <si>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</si>
  <si>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</si>
  <si>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</si>
  <si>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</si>
  <si>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</si>
  <si>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</si>
  <si>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</si>
  <si>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</si>
  <si>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</si>
  <si>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</si>
  <si>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</si>
  <si>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</si>
  <si>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</si>
  <si>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</si>
  <si>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</si>
  <si>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</si>
  <si>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</si>
  <si>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</si>
  <si>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</si>
  <si>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</si>
  <si>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</si>
  <si>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</si>
  <si>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</si>
  <si>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</si>
  <si>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</si>
  <si>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</si>
  <si>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</si>
  <si>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</si>
  <si>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</si>
  <si>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</si>
  <si>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</si>
  <si>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</si>
  <si>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</si>
  <si>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</si>
  <si>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</si>
  <si>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</si>
  <si>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</si>
  <si>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</si>
  <si>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</si>
  <si>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</si>
  <si>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</si>
  <si>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</si>
  <si>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</si>
  <si>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</si>
  <si>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</si>
  <si>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</si>
  <si>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</si>
  <si>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</si>
  <si>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</si>
  <si>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</si>
  <si>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</si>
  <si>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</si>
  <si>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</si>
  <si>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</si>
  <si>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</si>
  <si>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</si>
  <si>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</si>
  <si>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</si>
  <si>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</si>
  <si>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</si>
  <si>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</si>
  <si>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</si>
  <si>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</si>
  <si>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</si>
  <si>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</si>
  <si>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</si>
  <si>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</si>
  <si>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</si>
  <si>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</si>
  <si>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</si>
  <si>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</si>
  <si>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</si>
  <si>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</si>
  <si>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</si>
  <si>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</si>
  <si>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</si>
  <si>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</si>
  <si>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</si>
  <si>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</si>
  <si>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</si>
  <si>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</si>
  <si>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</si>
  <si>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</si>
  <si>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</si>
  <si>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</si>
  <si>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</si>
  <si>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</si>
  <si>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</si>
  <si>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</si>
  <si>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</si>
  <si>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</si>
  <si>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</si>
  <si>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</si>
  <si>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</si>
  <si>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</si>
  <si>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</si>
  <si>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</si>
  <si>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</si>
  <si>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</si>
  <si>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</si>
  <si>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</si>
  <si>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</si>
  <si>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</si>
  <si>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</si>
  <si>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</si>
  <si>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</si>
  <si>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</si>
  <si>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</si>
  <si>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</si>
  <si>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</si>
  <si>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</si>
  <si>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</si>
  <si>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</si>
  <si>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</si>
  <si>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</si>
  <si>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</si>
  <si>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</si>
  <si>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</si>
  <si>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</si>
  <si>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</si>
  <si>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</si>
  <si>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</si>
  <si>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</si>
  <si>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</si>
  <si>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</si>
  <si>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</si>
  <si>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</si>
  <si>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</si>
  <si>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</si>
  <si>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</si>
  <si>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</si>
  <si>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</si>
  <si>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</si>
  <si>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</si>
  <si>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</si>
  <si>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</si>
  <si>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</si>
  <si>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</si>
  <si>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</si>
  <si>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</si>
  <si>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</si>
  <si>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</si>
  <si>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</si>
  <si>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</si>
  <si>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</si>
  <si>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</si>
  <si>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</si>
  <si>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</si>
  <si>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</si>
  <si>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</si>
  <si>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</si>
  <si>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</si>
  <si>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</si>
  <si>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</si>
  <si>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</si>
  <si>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</si>
  <si>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</si>
  <si>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</si>
  <si>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</si>
  <si>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</si>
  <si>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</si>
  <si>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</si>
  <si>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</si>
  <si>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</si>
  <si>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</si>
  <si>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</si>
  <si>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</si>
  <si>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</si>
  <si>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</si>
  <si>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</si>
  <si>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</si>
  <si>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</si>
  <si>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</si>
  <si>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</si>
  <si>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</si>
  <si>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</si>
  <si>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</si>
  <si>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</si>
  <si>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</si>
  <si>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</si>
  <si>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</si>
  <si>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</si>
  <si>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</si>
  <si>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</si>
  <si>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</si>
  <si>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</si>
  <si>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</si>
  <si>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</si>
  <si>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</si>
  <si>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</si>
  <si>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</si>
  <si>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</si>
  <si>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</si>
  <si>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</si>
  <si>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</si>
  <si>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</si>
  <si>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</si>
  <si>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</si>
  <si>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</si>
  <si>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</si>
  <si>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</si>
  <si>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</si>
  <si>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</si>
  <si>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</si>
  <si>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</si>
  <si>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</si>
  <si>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</si>
  <si>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</si>
  <si>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</si>
  <si>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</si>
  <si>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</si>
  <si>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</si>
  <si>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</si>
  <si>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</si>
  <si>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</si>
  <si>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</si>
  <si>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</si>
  <si>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</si>
  <si>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</si>
  <si>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</si>
  <si>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</si>
  <si>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</si>
  <si>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</si>
  <si>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</si>
  <si>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</si>
  <si>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</si>
  <si>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</si>
  <si>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</si>
  <si>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</si>
  <si>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</si>
  <si>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</si>
  <si>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</si>
  <si>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</si>
  <si>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</si>
  <si>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</si>
  <si>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</si>
  <si>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</si>
  <si>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</si>
  <si>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</si>
  <si>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</si>
  <si>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</si>
  <si>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</si>
  <si>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</si>
  <si>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</si>
  <si>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</si>
  <si>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</si>
  <si>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</si>
  <si>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</si>
  <si>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</si>
  <si>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</si>
  <si>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</si>
  <si>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</si>
  <si>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</si>
  <si>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</si>
  <si>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</si>
  <si>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</si>
  <si>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</si>
  <si>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</si>
  <si>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</si>
  <si>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</si>
  <si>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</si>
  <si>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</si>
  <si>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</si>
  <si>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</si>
  <si>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</si>
  <si>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</si>
  <si>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</si>
  <si>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</si>
  <si>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</si>
  <si>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</si>
  <si>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</si>
  <si>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</si>
  <si>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</si>
  <si>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</si>
  <si>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</si>
  <si>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</si>
  <si>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</si>
  <si>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</si>
  <si>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</si>
  <si>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</si>
  <si>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</si>
  <si>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</si>
  <si>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</si>
  <si>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</si>
  <si>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</si>
  <si>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</si>
  <si>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</si>
  <si>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</si>
  <si>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</si>
  <si>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</si>
  <si>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</si>
  <si>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</si>
  <si>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</si>
  <si>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</si>
  <si>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</si>
  <si>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</si>
  <si>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</si>
  <si>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</si>
  <si>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</si>
  <si>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</si>
  <si>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</si>
  <si>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</si>
  <si>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</si>
  <si>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</si>
  <si>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</si>
  <si>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</si>
  <si>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</si>
  <si>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</si>
  <si>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</si>
  <si>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</si>
  <si>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</si>
  <si>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</si>
  <si>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</si>
  <si>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</si>
  <si>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</si>
  <si>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</si>
  <si>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</si>
  <si>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</si>
  <si>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</si>
  <si>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</si>
  <si>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</si>
  <si>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</si>
  <si>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</si>
  <si>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</si>
  <si>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</si>
  <si>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</si>
  <si>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</si>
  <si>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</si>
  <si>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</si>
  <si>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</si>
  <si>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</si>
  <si>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</si>
  <si>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</si>
  <si>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</si>
  <si>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</si>
  <si>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</si>
  <si>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</si>
  <si>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</si>
  <si>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</si>
  <si>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</si>
  <si>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</si>
  <si>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</si>
  <si>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</si>
  <si>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</si>
  <si>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</si>
  <si>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</si>
  <si>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</si>
  <si>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</si>
  <si>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</si>
  <si>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</si>
  <si>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</si>
  <si>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</si>
  <si>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</si>
  <si>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</si>
  <si>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</si>
  <si>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</si>
  <si>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</si>
  <si>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</si>
  <si>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</si>
  <si>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</si>
  <si>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</si>
  <si>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</si>
  <si>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</si>
  <si>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</si>
  <si>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</si>
  <si>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</si>
  <si>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</si>
  <si>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</si>
  <si>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</si>
  <si>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</si>
  <si>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</si>
  <si>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</si>
  <si>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</si>
  <si>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</si>
  <si>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</si>
  <si>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</si>
  <si>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</si>
  <si>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</si>
  <si>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</si>
  <si>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</si>
  <si>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</si>
  <si>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</si>
  <si>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</si>
  <si>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</si>
  <si>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</si>
  <si>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</si>
  <si>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</si>
  <si>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</si>
  <si>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</si>
  <si>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</si>
  <si>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</si>
  <si>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</si>
  <si>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</si>
  <si>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</si>
  <si>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</si>
  <si>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</si>
  <si>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</si>
  <si>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</si>
  <si>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</si>
  <si>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</si>
  <si>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</si>
  <si>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</si>
  <si>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</si>
  <si>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</si>
  <si>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</si>
  <si>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</si>
  <si>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</si>
  <si>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</si>
  <si>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</si>
  <si>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</si>
  <si>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</si>
  <si>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</si>
  <si>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</si>
  <si>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</si>
  <si>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</si>
  <si>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</si>
  <si>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</si>
  <si>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</si>
  <si>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</si>
  <si>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</si>
  <si>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</si>
  <si>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</si>
  <si>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</si>
  <si>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</si>
  <si>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</si>
  <si>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</si>
  <si>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</si>
  <si>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</si>
  <si>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</si>
  <si>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</si>
  <si>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</si>
  <si>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</si>
  <si>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</si>
  <si>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</si>
  <si>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</si>
  <si>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</si>
  <si>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</si>
  <si>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</si>
  <si>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</si>
  <si>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</si>
  <si>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</si>
  <si>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</si>
  <si>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</si>
  <si>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</si>
  <si>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</si>
  <si>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</si>
  <si>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</si>
  <si>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</si>
  <si>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</si>
  <si>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</si>
  <si>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</si>
  <si>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</si>
  <si>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</si>
  <si>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</si>
  <si>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</si>
  <si>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</si>
  <si>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</si>
  <si>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</si>
  <si>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</si>
  <si>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</si>
  <si>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</si>
  <si>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</si>
  <si>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</si>
  <si>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</si>
  <si>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</si>
  <si>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</si>
  <si>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</si>
  <si>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</si>
  <si>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</si>
  <si>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</si>
  <si>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</si>
  <si>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</si>
  <si>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</si>
  <si>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</si>
  <si>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</si>
  <si>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</si>
  <si>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</si>
  <si>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</si>
  <si>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</si>
  <si>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</si>
  <si>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</si>
  <si>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</si>
  <si>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</si>
  <si>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</si>
  <si>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</si>
  <si>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</si>
  <si>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</si>
  <si>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</si>
  <si>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</si>
  <si>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</si>
  <si>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</si>
  <si>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</si>
  <si>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</si>
  <si>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</si>
  <si>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</si>
  <si>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</si>
  <si>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</si>
  <si>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</si>
  <si>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</si>
  <si>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</si>
  <si>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</si>
  <si>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</si>
  <si>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</si>
  <si>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</si>
  <si>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</si>
  <si>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</si>
  <si>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</si>
  <si>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</si>
  <si>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</si>
  <si>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</si>
  <si>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</si>
  <si>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</si>
  <si>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</si>
  <si>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</si>
  <si>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</si>
  <si>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</si>
  <si>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</si>
  <si>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</si>
  <si>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</si>
  <si>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</si>
  <si>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</si>
  <si>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</si>
  <si>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</si>
  <si>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</si>
  <si>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</si>
  <si>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</si>
  <si>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</si>
  <si>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</si>
  <si>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</si>
  <si>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</si>
  <si>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</si>
  <si>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</si>
  <si>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</si>
  <si>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</si>
  <si>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</si>
  <si>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</si>
  <si>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</si>
  <si>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</si>
  <si>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</si>
  <si>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</si>
  <si>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</si>
  <si>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</si>
  <si>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</si>
  <si>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</si>
  <si>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</si>
  <si>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</si>
  <si>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</si>
  <si>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</si>
  <si>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</si>
  <si>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</si>
  <si>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</si>
  <si>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</si>
  <si>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</si>
  <si>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</si>
  <si>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</si>
  <si>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</si>
  <si>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</si>
  <si>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</si>
  <si>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</si>
  <si>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</si>
  <si>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</si>
  <si>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</si>
  <si>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</si>
  <si>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</si>
  <si>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</si>
  <si>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</si>
  <si>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</si>
  <si>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</si>
  <si>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</si>
  <si>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</si>
  <si>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</si>
  <si>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</si>
  <si>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</si>
  <si>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</si>
  <si>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</si>
  <si>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</si>
  <si>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</si>
  <si>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</si>
  <si>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</si>
  <si>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</si>
  <si>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</si>
  <si>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</si>
  <si>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</si>
  <si>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</si>
  <si>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</si>
  <si>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</si>
  <si>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</si>
  <si>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</si>
  <si>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</si>
  <si>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</si>
  <si>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</si>
  <si>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</si>
  <si>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</si>
  <si>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</si>
  <si>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</si>
  <si>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</si>
  <si>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</si>
  <si>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</si>
  <si>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</si>
  <si>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</si>
  <si>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</si>
  <si>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</si>
  <si>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</si>
  <si>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</si>
  <si>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</si>
  <si>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</si>
  <si>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</si>
  <si>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</si>
  <si>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</si>
  <si>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</si>
  <si>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</si>
  <si>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</si>
  <si>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</si>
  <si>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</si>
  <si>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</si>
  <si>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</si>
  <si>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</si>
  <si>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</si>
  <si>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</si>
  <si>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</si>
  <si>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</si>
  <si>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</si>
  <si>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</si>
  <si>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</si>
  <si>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</si>
  <si>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</si>
  <si>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</si>
  <si>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</si>
  <si>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</si>
  <si>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</si>
  <si>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</si>
  <si>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</si>
  <si>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</si>
  <si>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</si>
  <si>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</si>
  <si>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</si>
  <si>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</si>
  <si>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</si>
  <si>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</si>
  <si>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</si>
  <si>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</si>
  <si>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</si>
  <si>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</si>
  <si>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</si>
  <si>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</si>
  <si>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</si>
  <si>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</si>
  <si>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</si>
  <si>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</si>
  <si>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</si>
  <si>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</si>
  <si>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</si>
  <si>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</si>
  <si>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</si>
  <si>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</si>
  <si>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</si>
  <si>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</si>
  <si>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</si>
  <si>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</si>
  <si>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</si>
  <si>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</si>
  <si>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</si>
  <si>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</si>
  <si>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</si>
  <si>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</si>
  <si>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</si>
  <si>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</si>
  <si>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</si>
  <si>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</si>
  <si>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</si>
  <si>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</si>
  <si>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</si>
  <si>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</si>
  <si>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</si>
  <si>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</si>
  <si>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</si>
  <si>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</si>
  <si>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</si>
  <si>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</si>
  <si>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</si>
  <si>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</si>
  <si>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</si>
  <si>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</si>
  <si>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</si>
  <si>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</si>
  <si>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</si>
  <si>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</si>
  <si>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</si>
  <si>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</si>
  <si>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</si>
  <si>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</si>
  <si>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</si>
  <si>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</si>
  <si>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</si>
  <si>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</si>
  <si>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</si>
  <si>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</si>
  <si>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</si>
  <si>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</si>
  <si>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</si>
  <si>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</si>
  <si>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</si>
  <si>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</si>
  <si>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</si>
  <si>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</si>
  <si>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</si>
  <si>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</si>
  <si>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</si>
  <si>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</si>
  <si>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</si>
  <si>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</si>
  <si>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</si>
  <si>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</si>
  <si>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</si>
  <si>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</si>
  <si>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</si>
  <si>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</si>
  <si>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</si>
  <si>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</si>
  <si>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</si>
  <si>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</si>
  <si>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</si>
  <si>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</si>
  <si>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</si>
  <si>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</si>
  <si>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</si>
  <si>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</si>
  <si>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</si>
  <si>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</si>
  <si>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</si>
  <si>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</si>
  <si>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</si>
  <si>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</si>
  <si>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</si>
  <si>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</si>
  <si>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</si>
  <si>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</si>
  <si>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</si>
  <si>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</si>
  <si>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</si>
  <si>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</si>
  <si>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</si>
  <si>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</si>
  <si>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</si>
  <si>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</si>
  <si>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</si>
  <si>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</si>
  <si>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</si>
  <si>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</si>
  <si>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</si>
  <si>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</si>
  <si>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</si>
  <si>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</si>
  <si>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</si>
  <si>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</si>
  <si>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</si>
  <si>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</si>
  <si>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</si>
  <si>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</si>
  <si>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</si>
  <si>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</si>
  <si>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</si>
  <si>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</si>
  <si>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</si>
  <si>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</si>
  <si>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</si>
  <si>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</si>
  <si>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</si>
  <si>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</si>
  <si>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</si>
  <si>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</si>
  <si>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</si>
  <si>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</si>
  <si>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</si>
  <si>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</si>
  <si>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</si>
  <si>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</si>
  <si>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</si>
  <si>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</si>
  <si>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</si>
  <si>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</si>
  <si>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</si>
  <si>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</si>
  <si>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</si>
  <si>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</si>
  <si>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</si>
  <si>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</si>
  <si>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</si>
  <si>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</si>
  <si>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</si>
  <si>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</si>
  <si>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</si>
  <si>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</si>
  <si>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</si>
  <si>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</si>
  <si>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</si>
  <si>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</si>
  <si>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</si>
  <si>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</si>
  <si>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</si>
  <si>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</si>
  <si>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</si>
  <si>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</si>
  <si>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</si>
  <si>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</si>
  <si>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</si>
  <si>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</si>
  <si>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</si>
  <si>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</si>
  <si>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</si>
  <si>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</si>
  <si>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</si>
  <si>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</si>
  <si>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</si>
  <si>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</si>
  <si>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</si>
  <si>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</si>
  <si>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</si>
  <si>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</si>
  <si>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</si>
  <si>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</si>
  <si>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</si>
  <si>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</si>
  <si>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</si>
  <si>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</si>
  <si>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</si>
  <si>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</si>
  <si>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</si>
  <si>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</si>
  <si>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</si>
  <si>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</si>
  <si>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</si>
  <si>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</si>
  <si>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</si>
  <si>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</si>
  <si>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</si>
  <si>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</si>
  <si>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</si>
  <si>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</si>
  <si>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</si>
  <si>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</si>
  <si>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</si>
  <si>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</si>
  <si>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</si>
  <si>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</si>
  <si>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</si>
  <si>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</si>
  <si>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</si>
  <si>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</si>
  <si>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</si>
  <si>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</si>
  <si>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</si>
  <si>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</si>
  <si>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</si>
  <si>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</si>
  <si>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</si>
  <si>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</si>
  <si>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</si>
  <si>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</si>
  <si>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</si>
  <si>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</si>
  <si>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</si>
  <si>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</si>
  <si>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</si>
  <si>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</si>
  <si>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</si>
  <si>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</si>
  <si>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</si>
  <si>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</si>
  <si>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</si>
  <si>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</si>
  <si>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</si>
  <si>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</si>
  <si>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</si>
  <si>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</si>
  <si>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</si>
  <si>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</si>
  <si>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</si>
  <si>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</si>
  <si>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</si>
  <si>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</si>
  <si>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</si>
  <si>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</si>
  <si>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</si>
  <si>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</si>
  <si>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</si>
  <si>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</si>
  <si>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</si>
  <si>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</si>
  <si>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</si>
  <si>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</si>
  <si>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</si>
  <si>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</si>
  <si>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</si>
  <si>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</si>
  <si>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</si>
  <si>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</si>
  <si>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</si>
  <si>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</si>
  <si>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</si>
  <si>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</si>
  <si>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</si>
  <si>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</si>
  <si>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</si>
  <si>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</si>
  <si>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</si>
  <si>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</si>
  <si>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</si>
  <si>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</si>
  <si>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</si>
  <si>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</si>
  <si>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</si>
  <si>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</si>
  <si>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</si>
  <si>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</si>
  <si>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</si>
  <si>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</si>
  <si>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</si>
  <si>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</si>
  <si>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</si>
  <si>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</si>
  <si>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</si>
  <si>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</si>
  <si>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</si>
  <si>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</si>
  <si>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</si>
  <si>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</si>
  <si>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</si>
  <si>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</si>
  <si>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</si>
  <si>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</si>
  <si>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</si>
  <si>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</si>
  <si>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</si>
  <si>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</si>
  <si>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</si>
  <si>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</si>
  <si>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</si>
  <si>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</si>
  <si>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</si>
  <si>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</si>
  <si>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</si>
  <si>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</si>
  <si>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</si>
  <si>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</si>
  <si>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</si>
  <si>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</si>
  <si>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</si>
  <si>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</si>
  <si>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</si>
  <si>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</si>
  <si>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</si>
  <si>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</si>
  <si>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</si>
  <si>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</si>
  <si>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</si>
  <si>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</si>
  <si>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</si>
  <si>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</si>
  <si>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</si>
  <si>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</si>
  <si>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</si>
  <si>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</si>
  <si>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</si>
  <si>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</si>
  <si>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</si>
  <si>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</si>
  <si>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</si>
  <si>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</si>
  <si>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</si>
  <si>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</si>
  <si>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</si>
  <si>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</si>
  <si>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</si>
  <si>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</si>
  <si>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</si>
  <si>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</si>
  <si>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</si>
  <si>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</si>
  <si>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</si>
  <si>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</si>
  <si>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</si>
  <si>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</si>
  <si>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</si>
  <si>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</si>
  <si>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</si>
  <si>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</si>
  <si>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</si>
  <si>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</si>
  <si>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</si>
  <si>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</si>
  <si>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</si>
  <si>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</si>
  <si>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</si>
  <si>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</si>
  <si>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</si>
  <si>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</si>
  <si>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</si>
  <si>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</si>
  <si>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</si>
  <si>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</si>
  <si>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</si>
  <si>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</si>
  <si>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</si>
  <si>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</si>
  <si>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</si>
  <si>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</si>
  <si>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</si>
  <si>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</si>
  <si>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</si>
  <si>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</si>
  <si>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</si>
  <si>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</si>
  <si>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</si>
  <si>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</si>
  <si>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</si>
  <si>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</si>
  <si>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</si>
  <si>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</si>
  <si>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</si>
  <si>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</si>
  <si>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</si>
  <si>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</si>
  <si>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</si>
  <si>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</si>
  <si>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</si>
  <si>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</si>
  <si>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</si>
  <si>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</si>
  <si>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</si>
  <si>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</si>
  <si>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</si>
  <si>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</si>
  <si>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</si>
  <si>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</si>
  <si>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</si>
  <si>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</si>
  <si>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</si>
  <si>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</si>
  <si>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</si>
  <si>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</si>
  <si>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</si>
  <si>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</si>
  <si>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</si>
  <si>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</si>
  <si>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</si>
  <si>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</si>
  <si>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</si>
  <si>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</si>
  <si>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</si>
  <si>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</si>
  <si>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</si>
  <si>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</si>
  <si>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</si>
  <si>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</si>
  <si>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</si>
  <si>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</si>
  <si>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</si>
  <si>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</si>
  <si>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</si>
  <si>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</si>
  <si>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</si>
  <si>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</si>
  <si>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</si>
  <si>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</si>
  <si>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</si>
  <si>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</si>
  <si>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</si>
  <si>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</si>
  <si>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</si>
  <si>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</si>
  <si>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</si>
  <si>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</si>
  <si>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</si>
  <si>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</si>
  <si>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</si>
  <si>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</si>
  <si>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</si>
  <si>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</si>
  <si>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</si>
  <si>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</si>
  <si>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</si>
  <si>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</si>
  <si>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</si>
  <si>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</si>
  <si>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</si>
  <si>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</si>
  <si>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</si>
  <si>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</si>
  <si>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</si>
  <si>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</si>
  <si>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</si>
  <si>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</si>
  <si>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</si>
  <si>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</si>
  <si>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</si>
  <si>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</si>
  <si>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</si>
  <si>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</si>
  <si>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</si>
  <si>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</si>
  <si>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</si>
  <si>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</si>
  <si>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</si>
  <si>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</si>
  <si>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</si>
  <si>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</si>
  <si>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</si>
  <si>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</si>
  <si>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</si>
  <si>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</si>
  <si>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</si>
  <si>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</si>
  <si>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</si>
  <si>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</si>
  <si>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</si>
  <si>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</si>
  <si>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</si>
  <si>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</si>
  <si>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</si>
  <si>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</si>
  <si>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</si>
  <si>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</si>
  <si>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</si>
  <si>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</si>
  <si>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</si>
  <si>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</si>
  <si>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</si>
  <si>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</si>
  <si>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</si>
  <si>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</si>
  <si>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</si>
  <si>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</si>
  <si>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</si>
  <si>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</si>
  <si>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</si>
  <si>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</si>
  <si>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</si>
  <si>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</si>
  <si>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</si>
  <si>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</si>
  <si>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</si>
  <si>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</si>
  <si>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</si>
  <si>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</si>
  <si>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</si>
  <si>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</si>
  <si>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</si>
  <si>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</si>
  <si>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</si>
  <si>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</si>
  <si>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</si>
  <si>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</si>
  <si>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</si>
  <si>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</si>
  <si>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</si>
  <si>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</si>
  <si>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</si>
  <si>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</si>
  <si>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</si>
  <si>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</si>
  <si>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</si>
  <si>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</si>
  <si>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</si>
  <si>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</si>
  <si>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</si>
  <si>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</si>
  <si>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</si>
  <si>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</si>
  <si>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</si>
  <si>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</si>
  <si>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</si>
  <si>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</si>
  <si>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</si>
  <si>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</si>
  <si>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</si>
  <si>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</si>
  <si>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</si>
  <si>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</si>
  <si>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</si>
  <si>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</si>
  <si>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</si>
  <si>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</si>
  <si>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</si>
  <si>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</si>
  <si>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</si>
  <si>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</si>
  <si>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</si>
  <si>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</si>
  <si>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</si>
  <si>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</si>
  <si>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</si>
  <si>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</si>
  <si>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</si>
  <si>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</si>
  <si>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</si>
  <si>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</si>
  <si>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</si>
  <si>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</si>
  <si>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</si>
  <si>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</si>
  <si>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</si>
  <si>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</si>
  <si>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</si>
  <si>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</si>
  <si>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</si>
  <si>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</si>
  <si>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</si>
  <si>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</si>
  <si>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</si>
  <si>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</si>
  <si>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</si>
  <si>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</si>
  <si>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</si>
  <si>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</si>
  <si>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</si>
  <si>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</si>
  <si>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</si>
  <si>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</si>
  <si>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</si>
  <si>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</si>
  <si>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</si>
  <si>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</si>
  <si>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</si>
  <si>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</si>
  <si>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</si>
  <si>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</si>
  <si>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</si>
  <si>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</si>
  <si>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</si>
  <si>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</si>
  <si>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</si>
  <si>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</si>
  <si>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</si>
  <si>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</si>
  <si>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</si>
  <si>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</si>
  <si>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</si>
  <si>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</si>
  <si>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</si>
  <si>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</si>
  <si>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</si>
  <si>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</si>
  <si>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</si>
  <si>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</si>
  <si>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</si>
  <si>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</si>
  <si>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</si>
  <si>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</si>
  <si>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</si>
  <si>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</si>
  <si>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</si>
  <si>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</si>
  <si>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</si>
  <si>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</si>
  <si>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</si>
  <si>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</si>
  <si>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</si>
  <si>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</si>
  <si>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</si>
  <si>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</si>
  <si>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</si>
  <si>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</si>
  <si>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</si>
  <si>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</si>
  <si>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</si>
  <si>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</si>
  <si>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</si>
  <si>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</si>
  <si>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</si>
  <si>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</si>
  <si>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</si>
  <si>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</si>
  <si>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</si>
  <si>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</si>
  <si>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</si>
  <si>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</si>
  <si>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</si>
  <si>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</si>
  <si>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</si>
  <si>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</si>
  <si>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</si>
  <si>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</si>
  <si>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</si>
  <si>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</si>
  <si>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</si>
  <si>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</si>
  <si>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</si>
  <si>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</si>
  <si>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</si>
  <si>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</si>
  <si>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</si>
  <si>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</si>
  <si>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</si>
  <si>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</si>
  <si>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</si>
  <si>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</si>
  <si>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</si>
  <si>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</si>
  <si>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</si>
  <si>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</si>
  <si>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</si>
  <si>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</si>
  <si>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</si>
  <si>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</si>
  <si>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</si>
  <si>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</si>
  <si>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</si>
  <si>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</si>
  <si>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</si>
  <si>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</si>
  <si>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</si>
  <si>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</si>
  <si>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</si>
  <si>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</si>
  <si>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</si>
  <si>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</si>
  <si>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</si>
  <si>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</si>
  <si>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</si>
  <si>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</si>
  <si>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</si>
  <si>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</si>
  <si>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</si>
  <si>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</si>
  <si>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</si>
  <si>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</si>
  <si>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</si>
  <si>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</si>
  <si>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</si>
  <si>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</si>
  <si>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</si>
  <si>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</si>
  <si>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</si>
  <si>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</si>
  <si>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</si>
  <si>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</si>
  <si>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</si>
  <si>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</si>
  <si>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</si>
  <si>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</si>
  <si>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</si>
  <si>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</si>
  <si>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</si>
  <si>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</si>
  <si>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</si>
  <si>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</si>
  <si>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</si>
  <si>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</si>
  <si>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</si>
  <si>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</si>
  <si>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</si>
  <si>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</si>
  <si>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</si>
  <si>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</si>
  <si>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</si>
  <si>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</si>
  <si>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</si>
  <si>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</si>
  <si>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</si>
  <si>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</si>
  <si>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</si>
  <si>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</si>
  <si>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</si>
  <si>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</si>
  <si>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</si>
  <si>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</si>
  <si>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</si>
  <si>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</si>
  <si>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</si>
  <si>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</si>
  <si>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</si>
  <si>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</si>
  <si>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</si>
  <si>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</si>
  <si>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</si>
  <si>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</si>
  <si>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</si>
  <si>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</si>
  <si>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</si>
  <si>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</si>
  <si>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</si>
  <si>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</si>
  <si>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</si>
  <si>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</si>
  <si>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</si>
  <si>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</si>
  <si>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</si>
  <si>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</si>
  <si>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</si>
  <si>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</si>
  <si>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</si>
  <si>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</si>
  <si>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</si>
  <si>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</si>
  <si>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</si>
  <si>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</si>
  <si>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</si>
  <si>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</si>
  <si>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</si>
  <si>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</si>
  <si>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</si>
  <si>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</si>
  <si>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</si>
  <si>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</si>
  <si>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</si>
  <si>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</si>
  <si>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</si>
  <si>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</si>
  <si>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</si>
  <si>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</si>
  <si>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</si>
  <si>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</si>
  <si>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</si>
  <si>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</si>
  <si>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</si>
  <si>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</si>
  <si>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</si>
  <si>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</si>
  <si>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</si>
  <si>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</si>
  <si>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</si>
  <si>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</si>
  <si>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</si>
  <si>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</si>
  <si>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</si>
  <si>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</si>
  <si>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</si>
  <si>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</si>
  <si>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</si>
  <si>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</si>
  <si>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</si>
  <si>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</si>
  <si>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</si>
  <si>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</si>
  <si>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</si>
  <si>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</si>
  <si>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</si>
  <si>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</si>
  <si>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</si>
  <si>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</si>
  <si>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</si>
  <si>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</si>
  <si>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</si>
  <si>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</si>
  <si>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</si>
  <si>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</si>
  <si>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</si>
  <si>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</si>
  <si>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</si>
  <si>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</si>
  <si>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</si>
  <si>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</si>
  <si>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</si>
  <si>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</si>
  <si>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</si>
  <si>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</si>
  <si>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</si>
  <si>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</si>
  <si>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</si>
  <si>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</si>
  <si>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</si>
  <si>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</si>
  <si>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</si>
  <si>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</si>
  <si>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</si>
  <si>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</si>
  <si>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</si>
  <si>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</si>
  <si>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</si>
  <si>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</si>
  <si>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</si>
  <si>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</si>
  <si>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</si>
  <si>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</si>
  <si>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</si>
  <si>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</si>
  <si>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</si>
  <si>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</si>
  <si>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</si>
  <si>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</si>
  <si>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</si>
  <si>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</si>
  <si>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</si>
  <si>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</si>
  <si>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</si>
  <si>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</si>
  <si>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</si>
  <si>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</si>
  <si>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</si>
  <si>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</si>
  <si>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</si>
  <si>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</si>
  <si>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</si>
  <si>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</si>
  <si>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</si>
  <si>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</si>
  <si>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</si>
  <si>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</si>
  <si>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</si>
  <si>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</si>
  <si>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</si>
  <si>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</si>
  <si>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</si>
  <si>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</si>
  <si>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</si>
  <si>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</si>
  <si>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</si>
  <si>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</si>
  <si>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</si>
  <si>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</si>
  <si>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</si>
  <si>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</si>
  <si>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</si>
  <si>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</si>
  <si>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</si>
  <si>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</si>
  <si>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</si>
  <si>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</si>
  <si>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</si>
  <si>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</si>
  <si>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</si>
  <si>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</si>
  <si>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</si>
  <si>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</si>
  <si>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</si>
  <si>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</si>
  <si>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</si>
  <si>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</si>
  <si>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</si>
  <si>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</si>
  <si>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</si>
  <si>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</si>
  <si>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</si>
  <si>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</si>
  <si>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</si>
  <si>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</si>
  <si>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</si>
  <si>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</si>
  <si>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</si>
  <si>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</si>
  <si>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</si>
  <si>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</si>
  <si>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</si>
  <si>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</si>
  <si>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</si>
  <si>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</si>
  <si>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</si>
  <si>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</si>
  <si>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</si>
  <si>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</si>
  <si>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</si>
  <si>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</si>
  <si>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</si>
  <si>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</si>
  <si>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</si>
  <si>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</si>
  <si>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</si>
  <si>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</si>
  <si>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</si>
  <si>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</si>
  <si>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</si>
  <si>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</si>
  <si>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</si>
  <si>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</si>
  <si>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</si>
  <si>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</si>
  <si>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</si>
  <si>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</si>
  <si>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</si>
  <si>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</si>
  <si>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</si>
  <si>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</si>
  <si>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</si>
  <si>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</si>
  <si>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</si>
  <si>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</si>
  <si>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</si>
  <si>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</si>
  <si>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</si>
  <si>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</si>
  <si>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</si>
  <si>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</si>
  <si>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</si>
  <si>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</si>
  <si>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</si>
  <si>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</si>
  <si>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</si>
  <si>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</si>
  <si>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</si>
  <si>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</si>
  <si>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</si>
  <si>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</si>
  <si>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</si>
  <si>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</si>
  <si>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</si>
  <si>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</si>
  <si>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</si>
  <si>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</si>
  <si>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</si>
  <si>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</si>
  <si>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</si>
  <si>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</si>
  <si>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</si>
  <si>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</si>
  <si>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</si>
  <si>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</si>
  <si>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</si>
  <si>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</si>
  <si>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</si>
  <si>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</si>
  <si>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</si>
  <si>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</si>
  <si>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</si>
  <si>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</si>
  <si>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</si>
  <si>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</si>
  <si>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</si>
  <si>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</si>
  <si>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</si>
  <si>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</si>
  <si>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</si>
  <si>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</si>
  <si>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</si>
  <si>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</si>
  <si>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</si>
  <si>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</si>
  <si>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</si>
  <si>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</si>
  <si>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</si>
  <si>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</si>
  <si>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</si>
  <si>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</si>
  <si>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</si>
  <si>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</si>
  <si>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</si>
  <si>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</si>
  <si>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</si>
  <si>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</si>
  <si>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</si>
  <si>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</si>
  <si>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</si>
  <si>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</si>
  <si>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</si>
  <si>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</si>
  <si>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</si>
  <si>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</si>
  <si>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</si>
  <si>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</si>
  <si>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</si>
  <si>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</si>
  <si>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</si>
  <si>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</si>
  <si>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</si>
  <si>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</si>
  <si>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</si>
  <si>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</si>
  <si>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</si>
  <si>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</si>
  <si>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</si>
  <si>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</si>
  <si>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</si>
  <si>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</si>
  <si>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</si>
  <si>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</si>
  <si>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</si>
  <si>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</si>
  <si>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</si>
  <si>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</si>
  <si>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</si>
  <si>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</si>
  <si>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</si>
  <si>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</si>
  <si>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</si>
  <si>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</si>
  <si>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</si>
  <si>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</si>
  <si>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</si>
  <si>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</si>
  <si>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</si>
  <si>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</si>
  <si>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</si>
  <si>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</si>
  <si>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</si>
  <si>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</si>
  <si>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</si>
  <si>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</si>
  <si>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</si>
  <si>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</si>
  <si>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</si>
  <si>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</si>
  <si>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</si>
  <si>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</si>
  <si>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</si>
  <si>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</si>
  <si>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</si>
  <si>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</si>
  <si>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</si>
  <si>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</si>
  <si>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</si>
  <si>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</si>
  <si>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</si>
  <si>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</si>
  <si>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</si>
  <si>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</si>
  <si>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</si>
  <si>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</si>
  <si>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</si>
  <si>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</si>
  <si>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</si>
  <si>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</si>
  <si>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</si>
  <si>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</si>
  <si>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</si>
  <si>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</si>
  <si>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</si>
  <si>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</si>
  <si>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</si>
  <si>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</si>
  <si>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</si>
  <si>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</si>
  <si>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</si>
  <si>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</si>
  <si>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</si>
  <si>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</si>
  <si>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</si>
  <si>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</si>
  <si>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</si>
  <si>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</si>
  <si>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</si>
  <si>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</si>
  <si>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</si>
  <si>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</si>
  <si>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</si>
  <si>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</si>
  <si>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</si>
  <si>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</si>
  <si>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</si>
  <si>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</si>
  <si>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</si>
  <si>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</si>
  <si>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</si>
  <si>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</si>
  <si>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</si>
  <si>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</si>
  <si>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</si>
  <si>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</si>
  <si>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</si>
  <si>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</si>
  <si>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</si>
  <si>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</si>
  <si>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</si>
  <si>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</si>
  <si>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</si>
  <si>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</si>
  <si>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</si>
  <si>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</si>
  <si>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</si>
  <si>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</si>
  <si>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</si>
  <si>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</si>
  <si>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</si>
  <si>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</si>
  <si>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</si>
  <si>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</si>
  <si>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</si>
  <si>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</si>
  <si>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</si>
  <si>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</si>
  <si>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</si>
  <si>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</si>
  <si>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</si>
  <si>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</si>
  <si>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</si>
  <si>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</si>
  <si>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</si>
  <si>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</si>
  <si>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</si>
  <si>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</si>
  <si>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</si>
  <si>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</si>
  <si>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</si>
  <si>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</si>
  <si>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</si>
  <si>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</si>
  <si>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</si>
  <si>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</si>
  <si>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</si>
  <si>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</si>
  <si>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</si>
  <si>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</si>
  <si>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</si>
  <si>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</si>
  <si>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</si>
  <si>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</si>
  <si>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</si>
  <si>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</si>
  <si>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</si>
  <si>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</si>
  <si>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</si>
  <si>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</si>
  <si>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</si>
  <si>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</si>
  <si>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</si>
  <si>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</si>
  <si>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</si>
  <si>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</si>
  <si>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</si>
  <si>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</si>
  <si>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</si>
  <si>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</si>
  <si>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</si>
  <si>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</si>
  <si>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</si>
  <si>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</si>
  <si>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</si>
  <si>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</si>
  <si>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</si>
  <si>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</si>
  <si>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</si>
  <si>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</si>
  <si>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</si>
  <si>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</si>
  <si>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</si>
  <si>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</si>
  <si>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</si>
  <si>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</si>
  <si>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</si>
  <si>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</si>
  <si>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</si>
  <si>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</si>
  <si>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</si>
  <si>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</si>
  <si>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</si>
  <si>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</si>
  <si>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</si>
  <si>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</si>
  <si>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</si>
  <si>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</si>
  <si>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</si>
  <si>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</si>
  <si>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</si>
  <si>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</si>
  <si>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</si>
  <si>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</si>
  <si>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</si>
  <si>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</si>
  <si>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</si>
  <si>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</si>
  <si>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</si>
  <si>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</si>
  <si>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</si>
  <si>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</si>
  <si>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</si>
  <si>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</si>
  <si>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</si>
  <si>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</si>
  <si>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</si>
  <si>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</si>
  <si>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</si>
  <si>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</si>
  <si>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</si>
  <si>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</si>
  <si>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</si>
  <si>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</si>
  <si>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</si>
  <si>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</si>
  <si>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</si>
  <si>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</si>
  <si>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</si>
  <si>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</si>
  <si>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</si>
  <si>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</si>
  <si>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</si>
  <si>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</si>
  <si>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</si>
  <si>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</si>
  <si>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</si>
  <si>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</si>
  <si>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</si>
  <si>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</si>
  <si>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</si>
  <si>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</si>
  <si>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</si>
  <si>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</si>
  <si>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</si>
  <si>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</si>
  <si>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</si>
  <si>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</si>
  <si>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</si>
  <si>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</si>
  <si>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</si>
  <si>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</si>
  <si>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</si>
  <si>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</si>
  <si>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</si>
  <si>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</si>
  <si>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</si>
  <si>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</si>
  <si>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</si>
  <si>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</si>
  <si>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</si>
  <si>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</si>
  <si>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</si>
  <si>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</si>
  <si>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</si>
  <si>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</si>
  <si>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</si>
  <si>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</si>
  <si>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</si>
  <si>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</si>
  <si>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</si>
  <si>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</si>
  <si>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</si>
  <si>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</si>
  <si>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</si>
  <si>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</si>
  <si>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</si>
  <si>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</si>
  <si>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</si>
  <si>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</si>
  <si>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</si>
  <si>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</si>
  <si>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</si>
  <si>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</si>
  <si>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</si>
  <si>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</si>
  <si>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</si>
  <si>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</si>
  <si>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</si>
  <si>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</si>
  <si>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</si>
  <si>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</si>
  <si>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</si>
  <si>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</si>
  <si>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</si>
  <si>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</si>
  <si>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</si>
  <si>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</si>
  <si>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</si>
  <si>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</si>
  <si>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</si>
  <si>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</si>
  <si>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</si>
  <si>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</si>
  <si>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</si>
  <si>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</si>
  <si>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</si>
  <si>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</si>
  <si>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</si>
  <si>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</si>
  <si>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</si>
  <si>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</si>
  <si>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</si>
  <si>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</si>
  <si>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</si>
  <si>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</si>
  <si>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</si>
  <si>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</si>
  <si>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</si>
  <si>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</si>
  <si>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</si>
  <si>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</si>
  <si>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</si>
  <si>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</si>
  <si>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</si>
  <si>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</si>
  <si>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</si>
  <si>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</si>
  <si>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</si>
  <si>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</si>
  <si>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</si>
  <si>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</si>
  <si>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</si>
  <si>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</si>
  <si>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</si>
  <si>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</si>
  <si>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</si>
  <si>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</si>
  <si>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</si>
  <si>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</si>
  <si>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</si>
  <si>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</si>
  <si>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</si>
  <si>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</si>
  <si>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</si>
  <si>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</si>
  <si>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</si>
  <si>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</si>
  <si>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</si>
  <si>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</si>
  <si>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</si>
  <si>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</si>
  <si>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</si>
  <si>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</si>
  <si>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</si>
  <si>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</si>
  <si>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</si>
  <si>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</si>
  <si>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</si>
  <si>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</si>
  <si>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</si>
  <si>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</si>
  <si>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</si>
  <si>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</si>
  <si>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</si>
  <si>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</si>
  <si>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</si>
  <si>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</si>
  <si>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</si>
  <si>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</si>
  <si>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</si>
  <si>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</si>
  <si>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</si>
  <si>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</si>
  <si>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</si>
  <si>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</si>
  <si>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</si>
  <si>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</si>
  <si>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</si>
  <si>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</si>
  <si>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</si>
  <si>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</si>
  <si>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</si>
  <si>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</si>
  <si>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</si>
  <si>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</si>
  <si>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</si>
  <si>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</si>
  <si>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</si>
  <si>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</si>
  <si>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</si>
  <si>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</si>
  <si>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</si>
  <si>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</si>
  <si>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</si>
  <si>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</si>
  <si>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</si>
  <si>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</si>
  <si>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</si>
  <si>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</si>
  <si>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</si>
  <si>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</si>
  <si>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</si>
  <si>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</si>
  <si>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</si>
  <si>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</si>
  <si>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</si>
  <si>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</si>
  <si>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</si>
  <si>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</si>
  <si>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</si>
  <si>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</si>
  <si>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</si>
  <si>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</si>
  <si>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</si>
  <si>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</si>
  <si>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</si>
  <si>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</si>
  <si>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</si>
  <si>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</si>
  <si>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</si>
  <si>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</si>
  <si>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</si>
  <si>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</si>
  <si>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</si>
  <si>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</si>
  <si>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</si>
  <si>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</si>
  <si>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</si>
  <si>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</si>
  <si>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</si>
  <si>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</si>
  <si>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</si>
  <si>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</si>
  <si>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</si>
  <si>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</si>
  <si>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</si>
  <si>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</si>
  <si>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</si>
  <si>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</si>
  <si>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</si>
  <si>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</si>
  <si>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</si>
  <si>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</si>
  <si>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</si>
  <si>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</si>
  <si>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</si>
  <si>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</si>
  <si>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</si>
  <si>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</si>
  <si>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</si>
  <si>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</si>
  <si>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</si>
  <si>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</si>
  <si>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</si>
  <si>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</si>
  <si>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</si>
  <si>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</si>
  <si>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</si>
  <si>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</si>
  <si>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</si>
  <si>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</si>
  <si>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</si>
  <si>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</si>
  <si>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</si>
  <si>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</si>
  <si>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</si>
  <si>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</si>
  <si>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</si>
  <si>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</si>
  <si>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</si>
  <si>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</si>
  <si>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</si>
  <si>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</si>
  <si>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</si>
  <si>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</si>
  <si>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</si>
  <si>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</si>
  <si>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</si>
  <si>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</si>
  <si>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</si>
  <si>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</si>
  <si>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</si>
  <si>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</si>
  <si>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</si>
  <si>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</si>
  <si>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</si>
  <si>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</si>
  <si>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</si>
  <si>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</si>
  <si>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</si>
  <si>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</si>
  <si>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</si>
  <si>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</si>
  <si>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</si>
  <si>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</si>
  <si>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</si>
  <si>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</si>
  <si>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</si>
  <si>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</si>
  <si>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</si>
  <si>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</si>
  <si>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</si>
  <si>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</si>
  <si>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</si>
  <si>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</si>
  <si>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</si>
  <si>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</si>
  <si>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</si>
  <si>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</si>
  <si>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</si>
  <si>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</si>
  <si>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</si>
  <si>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</si>
  <si>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</si>
  <si>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</si>
  <si>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</si>
  <si>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</si>
  <si>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</si>
  <si>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</si>
  <si>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</si>
  <si>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</si>
  <si>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</si>
  <si>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</si>
  <si>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</si>
  <si>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</si>
  <si>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</si>
  <si>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</si>
  <si>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</si>
  <si>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</si>
  <si>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</si>
  <si>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</si>
  <si>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</si>
  <si>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</si>
  <si>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</si>
  <si>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</si>
  <si>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</si>
  <si>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</si>
  <si>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</si>
  <si>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</si>
  <si>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</si>
  <si>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</si>
  <si>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</si>
  <si>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</si>
  <si>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</si>
  <si>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</si>
  <si>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</si>
  <si>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</si>
  <si>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</si>
  <si>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</si>
  <si>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</si>
  <si>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</si>
  <si>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</si>
  <si>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</si>
  <si>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</si>
  <si>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</si>
  <si>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</si>
  <si>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</si>
  <si>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</si>
  <si>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</si>
  <si>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</si>
  <si>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</si>
  <si>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</si>
  <si>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</si>
  <si>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</si>
  <si>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</si>
  <si>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</si>
  <si>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</si>
  <si>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</si>
  <si>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</si>
  <si>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</si>
  <si>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</si>
  <si>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</si>
  <si>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</si>
  <si>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</si>
  <si>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</si>
  <si>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</si>
  <si>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</si>
  <si>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</si>
  <si>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</si>
  <si>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</si>
  <si>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</si>
  <si>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</si>
  <si>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</si>
  <si>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</si>
  <si>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</si>
  <si>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</si>
  <si>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</si>
  <si>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</si>
  <si>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</si>
  <si>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</si>
  <si>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</si>
  <si>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</si>
  <si>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</si>
  <si>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</si>
  <si>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</si>
  <si>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</si>
  <si>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</si>
  <si>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</si>
  <si>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</si>
  <si>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</si>
  <si>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</si>
  <si>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</si>
  <si>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</si>
  <si>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</si>
  <si>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</si>
  <si>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</si>
  <si>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</si>
  <si>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</si>
  <si>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</si>
  <si>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</si>
  <si>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</si>
  <si>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</si>
  <si>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</si>
  <si>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</si>
  <si>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</si>
  <si>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</si>
  <si>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</si>
  <si>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</si>
  <si>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</si>
  <si>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</si>
  <si>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</si>
  <si>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</si>
  <si>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</si>
  <si>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</si>
  <si>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</si>
  <si>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</si>
  <si>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</si>
  <si>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</si>
  <si>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</si>
  <si>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</si>
  <si>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</si>
  <si>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</si>
  <si>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</si>
  <si>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</si>
  <si>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</si>
  <si>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</si>
  <si>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</si>
  <si>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</si>
  <si>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</si>
  <si>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</si>
  <si>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</si>
  <si>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</si>
  <si>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</si>
  <si>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</si>
  <si>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</si>
  <si>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</si>
  <si>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</si>
  <si>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</si>
  <si>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</si>
  <si>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</si>
  <si>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</si>
  <si>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</si>
  <si>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</si>
  <si>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</si>
  <si>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</si>
  <si>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</si>
  <si>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</si>
  <si>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</si>
  <si>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</si>
  <si>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</si>
  <si>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</si>
  <si>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</si>
  <si>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</si>
  <si>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</si>
  <si>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</si>
  <si>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</si>
  <si>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</si>
  <si>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</si>
  <si>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</si>
  <si>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</si>
  <si>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</si>
  <si>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</si>
  <si>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</si>
  <si>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</si>
  <si>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</si>
  <si>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</si>
  <si>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</si>
  <si>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</si>
  <si>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</si>
  <si>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</si>
  <si>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</si>
  <si>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</si>
  <si>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</si>
  <si>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</si>
  <si>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</si>
  <si>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</si>
  <si>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</si>
  <si>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</si>
  <si>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</si>
  <si>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</si>
  <si>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</si>
  <si>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</si>
  <si>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</si>
  <si>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</si>
  <si>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</si>
  <si>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</si>
  <si>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</si>
  <si>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</si>
  <si>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</si>
  <si>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</si>
  <si>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</si>
  <si>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</si>
  <si>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</si>
  <si>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</si>
  <si>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</si>
  <si>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</si>
  <si>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</si>
  <si>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</si>
  <si>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</si>
  <si>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</si>
  <si>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</si>
  <si>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</si>
  <si>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</si>
  <si>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</si>
  <si>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</si>
  <si>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</si>
  <si>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</si>
  <si>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</si>
  <si>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</si>
  <si>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</si>
  <si>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</si>
  <si>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</si>
  <si>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</si>
  <si>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</si>
  <si>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</si>
  <si>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</si>
  <si>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</si>
  <si>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</si>
  <si>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</si>
  <si>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</si>
  <si>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</si>
  <si>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</si>
  <si>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</si>
  <si>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</si>
  <si>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</si>
  <si>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</si>
  <si>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</si>
  <si>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</si>
  <si>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</si>
  <si>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</si>
  <si>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</si>
  <si>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</si>
  <si>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</si>
  <si>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</si>
  <si>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</si>
  <si>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</si>
  <si>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</si>
  <si>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</si>
  <si>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</si>
  <si>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</si>
  <si>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</si>
  <si>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</si>
  <si>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</si>
  <si>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</si>
  <si>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</si>
  <si>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</si>
  <si>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</si>
  <si>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</si>
  <si>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</si>
  <si>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</si>
  <si>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</si>
  <si>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</si>
  <si>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</si>
  <si>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</si>
  <si>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</si>
  <si>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</si>
  <si>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</si>
  <si>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</si>
  <si>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</si>
  <si>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</si>
  <si>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</si>
  <si>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</si>
  <si>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</si>
  <si>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</si>
  <si>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</si>
  <si>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</si>
  <si>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</si>
  <si>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</si>
  <si>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</si>
  <si>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</si>
  <si>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</si>
  <si>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</si>
  <si>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</si>
  <si>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</si>
  <si>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</si>
  <si>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</si>
  <si>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</si>
  <si>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</si>
  <si>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</si>
  <si>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</si>
  <si>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</si>
  <si>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</si>
  <si>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</si>
  <si>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</si>
  <si>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</si>
  <si>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</si>
  <si>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</si>
  <si>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</si>
  <si>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</si>
  <si>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</si>
  <si>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</si>
  <si>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</si>
  <si>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</si>
  <si>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</si>
  <si>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</si>
  <si>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</si>
  <si>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</si>
  <si>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</si>
  <si>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</si>
  <si>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</si>
  <si>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</si>
  <si>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</si>
  <si>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</si>
  <si>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</si>
  <si>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</si>
  <si>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</si>
  <si>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</si>
  <si>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</si>
  <si>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</si>
  <si>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</si>
  <si>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</si>
  <si>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</si>
  <si>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</si>
  <si>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</si>
  <si>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</si>
  <si>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</si>
  <si>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</si>
  <si>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</si>
  <si>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</si>
  <si>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</si>
  <si>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</si>
  <si>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</si>
  <si>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</si>
  <si>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</si>
  <si>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</si>
  <si>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</si>
  <si>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</si>
  <si>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</si>
  <si>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</si>
  <si>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</si>
  <si>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</si>
  <si>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</si>
  <si>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</si>
  <si>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</si>
  <si>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</si>
  <si>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</si>
  <si>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</si>
  <si>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</si>
  <si>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</si>
  <si>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</si>
  <si>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</si>
  <si>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</si>
  <si>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</si>
  <si>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</si>
  <si>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</si>
  <si>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</si>
  <si>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</si>
  <si>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</si>
  <si>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</si>
  <si>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</si>
  <si>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</si>
  <si>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</si>
  <si>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</si>
  <si>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</si>
  <si>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</si>
  <si>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</si>
  <si>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</si>
  <si>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</si>
  <si>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</si>
  <si>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</si>
  <si>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</si>
  <si>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</si>
  <si>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</si>
  <si>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</si>
  <si>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</si>
  <si>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</si>
  <si>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</si>
  <si>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</si>
  <si>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</si>
  <si>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</si>
  <si>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</si>
  <si>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</si>
  <si>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</si>
  <si>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</si>
  <si>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</si>
  <si>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</si>
  <si>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</si>
  <si>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</si>
  <si>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</si>
  <si>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</si>
  <si>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</si>
  <si>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</si>
  <si>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</si>
  <si>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</si>
  <si>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</si>
  <si>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</si>
  <si>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</si>
  <si>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</si>
  <si>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</si>
  <si>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</si>
  <si>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</si>
  <si>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</si>
  <si>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</si>
  <si>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</si>
  <si>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</si>
  <si>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</si>
  <si>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</si>
  <si>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</si>
  <si>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</si>
  <si>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</si>
  <si>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</si>
  <si>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</si>
  <si>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</si>
  <si>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</si>
  <si>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</si>
  <si>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</si>
  <si>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</si>
  <si>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</si>
  <si>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</si>
  <si>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</si>
  <si>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</si>
  <si>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</si>
  <si>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</si>
  <si>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</si>
  <si>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</si>
  <si>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</si>
  <si>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</si>
  <si>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</si>
  <si>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</si>
  <si>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</si>
  <si>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</si>
  <si>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</si>
  <si>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</si>
  <si>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</si>
  <si>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</si>
  <si>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</si>
  <si>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</si>
  <si>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</si>
  <si>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</si>
  <si>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</si>
  <si>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</si>
  <si>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</si>
  <si>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</si>
  <si>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</si>
  <si>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</si>
  <si>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</si>
  <si>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</si>
  <si>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</si>
  <si>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</si>
  <si>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</si>
  <si>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</si>
  <si>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</si>
  <si>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</si>
  <si>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</si>
  <si>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</si>
  <si>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</si>
  <si>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</si>
  <si>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</si>
  <si>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</si>
  <si>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</si>
  <si>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</si>
  <si>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</si>
  <si>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</si>
  <si>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</si>
  <si>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</si>
  <si>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</si>
  <si>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</si>
  <si>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</si>
  <si>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</si>
  <si>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</si>
  <si>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</si>
  <si>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</si>
  <si>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</si>
  <si>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</si>
  <si>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</si>
  <si>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</si>
  <si>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</si>
  <si>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</si>
  <si>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</si>
  <si>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</si>
  <si>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</si>
  <si>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</si>
  <si>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</si>
  <si>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</si>
  <si>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</si>
  <si>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</si>
  <si>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</si>
  <si>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</si>
  <si>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</si>
  <si>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</si>
  <si>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</si>
  <si>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</si>
  <si>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</si>
  <si>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</si>
  <si>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</si>
  <si>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</si>
  <si>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</si>
  <si>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</si>
  <si>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</si>
  <si>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</si>
  <si>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</si>
  <si>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</si>
  <si>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</si>
  <si>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</si>
  <si>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</si>
  <si>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</si>
  <si>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</si>
  <si>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</si>
  <si>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</si>
  <si>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</si>
  <si>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</si>
  <si>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</si>
  <si>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</si>
  <si>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</si>
  <si>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</si>
  <si>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</si>
  <si>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</si>
  <si>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</si>
  <si>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</si>
  <si>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</si>
  <si>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</si>
  <si>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</si>
  <si>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</si>
  <si>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</si>
  <si>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</si>
  <si>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</si>
  <si>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</si>
  <si>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</si>
  <si>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</si>
  <si>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</si>
  <si>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</si>
  <si>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</si>
  <si>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</si>
  <si>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</si>
  <si>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</si>
  <si>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</si>
  <si>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</si>
  <si>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</si>
  <si>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</si>
  <si>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</si>
  <si>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</si>
  <si>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</si>
  <si>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</si>
  <si>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</si>
  <si>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</si>
  <si>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</si>
  <si>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</si>
  <si>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</si>
  <si>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</si>
  <si>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</si>
  <si>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</si>
  <si>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</si>
  <si>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</si>
  <si>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</si>
  <si>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</si>
  <si>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</si>
  <si>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</si>
  <si>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</si>
  <si>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</si>
  <si>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</si>
  <si>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</si>
  <si>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</si>
  <si>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</si>
  <si>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</si>
  <si>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</si>
  <si>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</si>
  <si>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</si>
  <si>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</si>
  <si>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</si>
  <si>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</si>
  <si>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</si>
  <si>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</si>
  <si>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</si>
  <si>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</si>
  <si>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</si>
  <si>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</si>
  <si>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</si>
  <si>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</si>
  <si>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</si>
  <si>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</si>
  <si>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</si>
  <si>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</si>
  <si>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</si>
  <si>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</si>
  <si>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</si>
  <si>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</si>
  <si>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</si>
  <si>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</si>
  <si>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</si>
  <si>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</si>
  <si>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</si>
  <si>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</si>
  <si>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</si>
  <si>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</si>
  <si>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</si>
  <si>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</si>
  <si>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</si>
  <si>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</si>
  <si>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</si>
  <si>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</si>
  <si>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</si>
  <si>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</si>
  <si>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</si>
  <si>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</si>
  <si>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</si>
  <si>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</si>
  <si>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</si>
  <si>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</si>
  <si>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</si>
  <si>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</si>
  <si>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</si>
  <si>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</si>
  <si>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</si>
  <si>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</si>
  <si>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</si>
  <si>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</si>
  <si>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</si>
  <si>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</si>
  <si>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</si>
  <si>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</si>
  <si>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</si>
  <si>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</si>
  <si>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</si>
  <si>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</si>
  <si>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</si>
  <si>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</si>
  <si>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</si>
  <si>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</si>
  <si>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</si>
  <si>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</si>
  <si>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</si>
  <si>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</si>
  <si>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</si>
  <si>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</si>
  <si>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</si>
  <si>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</si>
  <si>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</si>
  <si>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</si>
  <si>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</si>
  <si>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</si>
  <si>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</si>
  <si>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</si>
  <si>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</si>
  <si>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</si>
  <si>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</si>
  <si>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</si>
  <si>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</si>
  <si>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</si>
  <si>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</si>
  <si>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</si>
  <si>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</si>
  <si>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</si>
  <si>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</si>
  <si>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</si>
  <si>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</si>
  <si>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</si>
  <si>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</si>
  <si>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</si>
  <si>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</si>
  <si>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</si>
  <si>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</si>
  <si>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</si>
  <si>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</si>
  <si>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</si>
  <si>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</si>
  <si>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</si>
  <si>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</si>
  <si>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</si>
  <si>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</si>
  <si>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</si>
  <si>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</si>
  <si>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</si>
  <si>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</si>
  <si>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</si>
  <si>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</si>
  <si>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</si>
  <si>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</si>
  <si>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</si>
  <si>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</si>
  <si>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</si>
  <si>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</si>
  <si>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</si>
  <si>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</si>
  <si>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</si>
  <si>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</si>
  <si>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</si>
  <si>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</si>
  <si>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</si>
  <si>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</si>
  <si>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</si>
  <si>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</si>
  <si>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</si>
  <si>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</si>
  <si>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</si>
  <si>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</si>
  <si>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</si>
  <si>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</si>
  <si>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</si>
  <si>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</si>
  <si>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</si>
  <si>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</si>
  <si>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</si>
  <si>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</si>
  <si>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</si>
  <si>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</si>
  <si>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</si>
  <si>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</si>
  <si>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</si>
  <si>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</si>
  <si>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</si>
  <si>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</si>
  <si>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</si>
  <si>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</si>
  <si>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</si>
  <si>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</si>
  <si>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</si>
  <si>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</si>
  <si>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</si>
  <si>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</si>
  <si>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</si>
  <si>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</si>
  <si>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</si>
  <si>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</si>
  <si>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</si>
  <si>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</si>
  <si>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</si>
  <si>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</si>
  <si>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</si>
  <si>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</si>
  <si>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</si>
  <si>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</si>
  <si>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</si>
  <si>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</si>
  <si>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</si>
  <si>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</si>
  <si>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</si>
  <si>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</si>
  <si>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</si>
  <si>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</si>
  <si>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</si>
  <si>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</si>
  <si>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</si>
  <si>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</si>
  <si>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</si>
  <si>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</si>
  <si>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</si>
  <si>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</si>
  <si>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</si>
  <si>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</si>
  <si>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</si>
  <si>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</si>
  <si>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</si>
  <si>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</si>
  <si>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</si>
  <si>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</si>
  <si>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</si>
  <si>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</si>
  <si>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</si>
  <si>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</si>
  <si>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</si>
  <si>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</si>
  <si>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</si>
  <si>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</si>
  <si>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</si>
  <si>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</si>
  <si>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</si>
  <si>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</si>
  <si>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</si>
  <si>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</si>
  <si>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</si>
  <si>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</si>
  <si>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</si>
  <si>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</si>
  <si>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</si>
  <si>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</si>
  <si>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</si>
  <si>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</si>
  <si>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</si>
  <si>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</si>
  <si>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</si>
  <si>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</si>
  <si>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</si>
  <si>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</si>
  <si>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</si>
  <si>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</si>
  <si>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</si>
  <si>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</si>
  <si>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</si>
  <si>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</si>
  <si>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</si>
  <si>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</si>
  <si>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</si>
  <si>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</si>
  <si>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</si>
  <si>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</si>
  <si>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</si>
  <si>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</si>
  <si>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</si>
  <si>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</si>
  <si>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</si>
  <si>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</si>
  <si>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</si>
  <si>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</si>
  <si>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</si>
  <si>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</si>
  <si>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</si>
  <si>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</si>
  <si>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</si>
  <si>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</si>
  <si>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</si>
  <si>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</si>
  <si>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</si>
  <si>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</si>
  <si>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</si>
  <si>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</si>
  <si>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</si>
  <si>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</si>
  <si>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</si>
  <si>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</si>
  <si>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</si>
  <si>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</si>
  <si>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</si>
  <si>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</si>
  <si>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</si>
  <si>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</si>
  <si>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</si>
  <si>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</si>
  <si>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</si>
  <si>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</si>
  <si>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</si>
  <si>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</si>
  <si>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</si>
  <si>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</si>
  <si>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</si>
  <si>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</si>
  <si>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</si>
  <si>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</si>
  <si>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</si>
  <si>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</si>
  <si>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</si>
  <si>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</si>
  <si>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</si>
  <si>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</si>
  <si>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</si>
  <si>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</si>
  <si>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</si>
  <si>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</si>
  <si>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</si>
  <si>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</si>
  <si>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</si>
  <si>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</si>
  <si>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</si>
  <si>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</si>
  <si>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</si>
  <si>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</si>
  <si>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</si>
  <si>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</si>
  <si>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</si>
  <si>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</si>
  <si>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</si>
  <si>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</si>
  <si>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</si>
  <si>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</si>
  <si>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</si>
  <si>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</si>
  <si>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</si>
  <si>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</si>
  <si>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</si>
  <si>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</si>
  <si>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</si>
  <si>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</si>
  <si>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</si>
  <si>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</si>
  <si>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</si>
  <si>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</si>
  <si>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</si>
  <si>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</si>
  <si>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</si>
  <si>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</si>
  <si>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</si>
  <si>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</si>
  <si>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</si>
  <si>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</si>
  <si>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</si>
  <si>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</si>
  <si>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</si>
  <si>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</si>
  <si>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</si>
  <si>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</si>
  <si>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</si>
  <si>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</si>
  <si>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</si>
  <si>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</si>
  <si>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</si>
  <si>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</si>
  <si>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</si>
  <si>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</si>
  <si>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</si>
  <si>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</si>
  <si>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</si>
  <si>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</si>
  <si>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</si>
  <si>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</si>
  <si>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</si>
  <si>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</si>
  <si>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</si>
  <si>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</si>
  <si>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</si>
  <si>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</si>
  <si>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</si>
  <si>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</si>
  <si>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</si>
  <si>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</si>
  <si>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</si>
  <si>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</si>
  <si>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</si>
  <si>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</si>
  <si>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</si>
  <si>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</si>
  <si>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</si>
  <si>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</si>
  <si>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</si>
  <si>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</si>
  <si>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</si>
  <si>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</si>
  <si>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</si>
  <si>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</si>
  <si>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</si>
  <si>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</si>
  <si>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</si>
  <si>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</si>
  <si>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</si>
  <si>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</si>
  <si>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</si>
  <si>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</si>
  <si>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</si>
  <si>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</si>
  <si>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</si>
  <si>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</si>
  <si>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</si>
  <si>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</si>
  <si>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</si>
  <si>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</si>
  <si>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</si>
  <si>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</si>
  <si>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</si>
  <si>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</si>
  <si>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</si>
  <si>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</si>
  <si>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</si>
  <si>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</si>
  <si>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</si>
  <si>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</si>
  <si>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</si>
  <si>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</si>
  <si>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</si>
  <si>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</si>
  <si>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</si>
  <si>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</si>
  <si>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</si>
  <si>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</si>
  <si>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</si>
  <si>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</si>
  <si>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</si>
  <si>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</si>
  <si>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</si>
  <si>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</si>
  <si>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</si>
  <si>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</si>
  <si>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</si>
  <si>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</si>
  <si>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</si>
  <si>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</si>
  <si>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</si>
  <si>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</si>
  <si>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</si>
  <si>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</si>
  <si>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</si>
  <si>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</si>
  <si>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</si>
  <si>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</si>
  <si>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</si>
  <si>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</si>
  <si>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</si>
  <si>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</si>
  <si>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</si>
  <si>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</si>
  <si>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</si>
  <si>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</si>
  <si>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</si>
  <si>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</si>
  <si>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</si>
  <si>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</si>
  <si>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</si>
  <si>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</si>
  <si>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</si>
  <si>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</si>
  <si>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</si>
  <si>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</si>
  <si>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</si>
  <si>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</si>
  <si>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</si>
  <si>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</si>
  <si>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</si>
  <si>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</si>
  <si>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</si>
  <si>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</si>
  <si>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</si>
  <si>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</si>
  <si>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</si>
  <si>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</si>
  <si>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</si>
  <si>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</si>
  <si>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</si>
  <si>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</si>
  <si>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</si>
  <si>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</si>
  <si>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</si>
  <si>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</si>
  <si>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</si>
  <si>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</si>
  <si>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</si>
  <si>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</si>
  <si>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</si>
  <si>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</si>
  <si>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</si>
  <si>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</si>
  <si>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</si>
  <si>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</si>
  <si>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</si>
  <si>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</si>
  <si>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</si>
  <si>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</si>
  <si>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</si>
  <si>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</si>
  <si>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</si>
  <si>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</si>
  <si>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</si>
  <si>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</si>
  <si>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</si>
  <si>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</si>
  <si>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</si>
  <si>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</si>
  <si>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</si>
  <si>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</si>
  <si>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</si>
  <si>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</si>
  <si>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</si>
  <si>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</si>
  <si>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</si>
  <si>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</si>
  <si>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</si>
  <si>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</si>
  <si>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</si>
  <si>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</si>
  <si>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</si>
  <si>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</si>
  <si>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</si>
  <si>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</si>
  <si>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</si>
  <si>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</si>
  <si>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</si>
  <si>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</si>
  <si>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</si>
  <si>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</si>
  <si>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</si>
  <si>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</si>
  <si>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</si>
  <si>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</si>
  <si>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</si>
  <si>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</si>
  <si>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</si>
  <si>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</si>
  <si>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</si>
  <si>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</si>
  <si>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</si>
  <si>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</si>
  <si>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</si>
  <si>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</si>
  <si>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</si>
  <si>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</si>
  <si>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</si>
  <si>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</si>
  <si>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</si>
  <si>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</si>
  <si>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</si>
  <si>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</si>
  <si>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</si>
  <si>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</si>
  <si>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</si>
  <si>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</si>
  <si>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</si>
  <si>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</si>
  <si>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</si>
  <si>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</si>
  <si>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</si>
  <si>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</si>
  <si>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</si>
  <si>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</si>
  <si>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</si>
  <si>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</si>
  <si>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</si>
  <si>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</si>
  <si>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</si>
  <si>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</si>
  <si>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</si>
  <si>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</si>
  <si>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</si>
  <si>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</si>
  <si>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</si>
  <si>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</si>
  <si>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</si>
  <si>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</si>
  <si>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</si>
  <si>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</si>
  <si>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</si>
  <si>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</si>
  <si>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</si>
  <si>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</si>
  <si>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</si>
  <si>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</si>
  <si>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</si>
  <si>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</si>
  <si>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</si>
  <si>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</si>
  <si>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</si>
  <si>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</si>
  <si>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</si>
  <si>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</si>
  <si>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</si>
  <si>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</si>
  <si>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</si>
  <si>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</si>
  <si>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</si>
  <si>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</si>
  <si>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</si>
  <si>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</si>
  <si>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</si>
  <si>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</si>
  <si>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</si>
  <si>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</si>
  <si>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</si>
  <si>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</si>
  <si>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</si>
  <si>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</si>
  <si>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</si>
  <si>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</si>
  <si>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</si>
  <si>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</si>
  <si>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</si>
  <si>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</si>
  <si>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</si>
  <si>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</si>
  <si>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</si>
  <si>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</si>
  <si>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</si>
  <si>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</si>
  <si>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</si>
  <si>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</si>
  <si>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</si>
  <si>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</si>
  <si>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</si>
  <si>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</si>
  <si>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</si>
  <si>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</si>
  <si>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</si>
  <si>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</si>
  <si>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</si>
  <si>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</si>
  <si>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</si>
  <si>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</si>
  <si>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</si>
  <si>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</si>
  <si>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</si>
  <si>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</si>
  <si>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</si>
  <si>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</si>
  <si>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</si>
  <si>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</si>
  <si>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</si>
  <si>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</si>
  <si>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</si>
  <si>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</si>
  <si>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</si>
  <si>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</si>
  <si>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</si>
  <si>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</si>
  <si>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</si>
  <si>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</si>
  <si>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</si>
  <si>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</si>
  <si>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</si>
  <si>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</si>
  <si>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</si>
  <si>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</si>
  <si>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</si>
  <si>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</si>
  <si>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</si>
  <si>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</si>
  <si>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</si>
  <si>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</si>
  <si>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</si>
  <si>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</si>
  <si>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</si>
  <si>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</si>
  <si>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</si>
  <si>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</si>
  <si>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</si>
  <si>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</si>
  <si>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</si>
  <si>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</si>
  <si>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</si>
  <si>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</si>
  <si>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</si>
  <si>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</si>
  <si>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</si>
  <si>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</si>
  <si>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</si>
  <si>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</si>
  <si>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</si>
  <si>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</si>
  <si>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</si>
  <si>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</si>
  <si>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</si>
  <si>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</si>
  <si>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</si>
  <si>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</si>
  <si>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</si>
  <si>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</si>
  <si>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</si>
  <si>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</si>
  <si>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</si>
  <si>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</si>
  <si>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</si>
  <si>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</si>
  <si>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</si>
  <si>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</si>
  <si>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</si>
  <si>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</si>
  <si>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</si>
  <si>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</si>
  <si>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</si>
  <si>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</si>
  <si>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</si>
  <si>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</si>
  <si>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</si>
  <si>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</si>
  <si>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</si>
  <si>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</si>
  <si>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</si>
  <si>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</si>
  <si>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</si>
  <si>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</si>
  <si>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</si>
  <si>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</si>
  <si>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</si>
  <si>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</si>
  <si>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</si>
  <si>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</si>
  <si>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</si>
  <si>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</si>
  <si>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</si>
  <si>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</si>
  <si>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</si>
  <si>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</si>
  <si>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</si>
  <si>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</si>
  <si>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</si>
  <si>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</si>
  <si>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</si>
  <si>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</si>
  <si>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</si>
  <si>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</si>
  <si>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</si>
  <si>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</si>
  <si>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</si>
  <si>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</si>
  <si>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</si>
  <si>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</si>
  <si>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</si>
  <si>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</si>
  <si>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</si>
  <si>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</si>
  <si>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</si>
  <si>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</si>
  <si>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</si>
  <si>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</si>
  <si>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</si>
  <si>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</si>
  <si>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</si>
  <si>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</si>
  <si>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</si>
  <si>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</si>
  <si>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</si>
  <si>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</si>
  <si>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</si>
  <si>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</si>
  <si>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</si>
  <si>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</si>
  <si>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</si>
  <si>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</si>
  <si>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</si>
  <si>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</si>
  <si>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</si>
  <si>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</si>
  <si>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</si>
  <si>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</si>
  <si>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</si>
  <si>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</si>
  <si>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</si>
  <si>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</si>
  <si>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</si>
  <si>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</si>
  <si>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</si>
  <si>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</si>
  <si>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</si>
  <si>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</si>
  <si>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</si>
  <si>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</si>
  <si>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</si>
  <si>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</si>
  <si>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</si>
  <si>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</si>
  <si>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</si>
  <si>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</si>
  <si>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</si>
  <si>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</si>
  <si>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</si>
  <si>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</si>
  <si>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</si>
  <si>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</si>
  <si>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</si>
  <si>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</si>
  <si>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</si>
  <si>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</si>
  <si>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</si>
  <si>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</si>
  <si>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</si>
  <si>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</si>
  <si>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</si>
  <si>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</si>
  <si>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</si>
  <si>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</si>
  <si>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</si>
  <si>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</si>
  <si>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</si>
  <si>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</si>
  <si>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</si>
  <si>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</si>
  <si>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</si>
  <si>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</si>
  <si>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</si>
  <si>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</si>
  <si>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</si>
  <si>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</si>
  <si>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</si>
  <si>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</si>
  <si>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</si>
  <si>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</si>
  <si>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</si>
  <si>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</si>
  <si>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</si>
  <si>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</si>
  <si>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</si>
  <si>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</si>
  <si>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</si>
  <si>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</si>
  <si>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</si>
  <si>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</si>
  <si>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</si>
  <si>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</si>
  <si>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</si>
  <si>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</si>
  <si>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</si>
  <si>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</si>
  <si>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</si>
  <si>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</si>
  <si>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</si>
  <si>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</si>
  <si>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</si>
  <si>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</si>
  <si>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</si>
  <si>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</si>
  <si>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</si>
  <si>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</si>
  <si>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</si>
  <si>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</si>
  <si>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</si>
  <si>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</si>
  <si>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</si>
  <si>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</si>
  <si>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</si>
  <si>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</si>
  <si>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</si>
  <si>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</si>
  <si>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</si>
  <si>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</si>
  <si>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</si>
  <si>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</si>
  <si>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</si>
  <si>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</si>
  <si>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</si>
  <si>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</si>
  <si>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</si>
  <si>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</si>
  <si>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</si>
  <si>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</si>
  <si>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</si>
  <si>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</si>
  <si>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</si>
  <si>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</si>
  <si>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</si>
  <si>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</si>
  <si>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</si>
  <si>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</si>
  <si>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</si>
  <si>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</si>
  <si>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</si>
  <si>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</si>
  <si>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</si>
  <si>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</si>
  <si>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</si>
  <si>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</si>
  <si>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</si>
  <si>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</si>
  <si>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</si>
  <si>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</si>
  <si>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</si>
  <si>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</si>
  <si>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</si>
  <si>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</si>
  <si>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</si>
  <si>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</si>
  <si>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</si>
  <si>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</si>
  <si>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</si>
  <si>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</si>
  <si>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</si>
  <si>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</si>
  <si>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</si>
  <si>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</si>
  <si>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</si>
  <si>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</si>
  <si>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</si>
  <si>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</si>
  <si>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</si>
  <si>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</si>
  <si>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</si>
  <si>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</si>
  <si>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</si>
  <si>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</si>
  <si>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</si>
  <si>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</si>
  <si>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</si>
  <si>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</si>
  <si>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</si>
  <si>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</si>
  <si>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</si>
  <si>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</si>
  <si>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</si>
  <si>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</si>
  <si>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</si>
  <si>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</si>
  <si>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</si>
  <si>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</si>
  <si>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</si>
  <si>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</si>
  <si>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</si>
  <si>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</si>
  <si>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</si>
  <si>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</si>
  <si>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</si>
  <si>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</si>
  <si>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</si>
  <si>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</si>
  <si>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</si>
  <si>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</si>
  <si>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</si>
  <si>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</si>
  <si>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</si>
  <si>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</si>
  <si>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</si>
  <si>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</si>
  <si>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</si>
  <si>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</si>
  <si>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</si>
  <si>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</si>
  <si>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</si>
  <si>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</si>
  <si>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</si>
  <si>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</si>
  <si>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</si>
  <si>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</si>
  <si>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</si>
  <si>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</si>
  <si>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</si>
  <si>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</si>
  <si>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</si>
  <si>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</si>
  <si>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</si>
  <si>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</si>
  <si>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</si>
  <si>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</si>
  <si>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</si>
  <si>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</si>
  <si>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</si>
  <si>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</si>
  <si>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</si>
  <si>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</si>
  <si>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</si>
  <si>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</si>
  <si>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</si>
  <si>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</si>
  <si>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</si>
  <si>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</si>
  <si>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</si>
  <si>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</si>
  <si>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</si>
  <si>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</si>
  <si>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</si>
  <si>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</si>
  <si>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</si>
  <si>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</si>
  <si>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</si>
  <si>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</si>
  <si>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</si>
  <si>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</si>
  <si>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</si>
  <si>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</si>
  <si>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</si>
  <si>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</si>
  <si>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</si>
  <si>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</si>
  <si>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</si>
  <si>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</si>
  <si>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</si>
  <si>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</si>
  <si>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</si>
  <si>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</si>
  <si>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</si>
  <si>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</si>
  <si>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</si>
  <si>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</si>
  <si>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</si>
  <si>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</si>
  <si>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</si>
  <si>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</si>
  <si>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</si>
  <si>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</si>
  <si>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</si>
  <si>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</si>
  <si>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</si>
  <si>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</si>
  <si>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</si>
  <si>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</si>
  <si>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</si>
  <si>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</si>
  <si>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</si>
  <si>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</si>
  <si>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</si>
  <si>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</si>
  <si>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</si>
  <si>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</si>
  <si>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</si>
  <si>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</si>
  <si>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</si>
  <si>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</si>
  <si>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</si>
  <si>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</si>
  <si>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</si>
  <si>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</si>
  <si>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</si>
  <si>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</si>
  <si>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</si>
  <si>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</si>
  <si>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</si>
  <si>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</si>
  <si>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</si>
  <si>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</si>
  <si>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</si>
  <si>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</si>
  <si>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</si>
  <si>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</si>
  <si>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</si>
  <si>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</si>
  <si>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</si>
  <si>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</si>
  <si>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</si>
  <si>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</si>
  <si>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</si>
  <si>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</si>
  <si>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</si>
  <si>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</si>
  <si>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</si>
  <si>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</si>
  <si>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</si>
  <si>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</si>
  <si>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</si>
  <si>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</si>
  <si>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</si>
  <si>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</si>
  <si>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</si>
  <si>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</si>
  <si>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</si>
  <si>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</si>
  <si>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</si>
  <si>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</si>
  <si>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</si>
  <si>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</si>
  <si>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</si>
  <si>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</si>
  <si>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</si>
  <si>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</si>
  <si>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</si>
  <si>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</si>
  <si>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</si>
  <si>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</si>
  <si>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</si>
  <si>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</si>
  <si>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</si>
  <si>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</si>
  <si>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</si>
  <si>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</si>
  <si>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</si>
  <si>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</si>
  <si>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</si>
  <si>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</si>
  <si>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</si>
  <si>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</si>
  <si>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</si>
  <si>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</si>
  <si>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</si>
  <si>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</si>
  <si>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</si>
  <si>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</si>
  <si>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</si>
  <si>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</si>
  <si>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</si>
  <si>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</si>
  <si>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</si>
  <si>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</si>
  <si>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</si>
  <si>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</si>
  <si>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</si>
  <si>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</si>
  <si>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</si>
  <si>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</si>
  <si>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</si>
  <si>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</si>
  <si>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</si>
  <si>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</si>
  <si>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</si>
  <si>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</si>
  <si>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</si>
  <si>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</si>
  <si>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</si>
  <si>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</si>
  <si>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</si>
  <si>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</si>
  <si>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</si>
  <si>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</si>
  <si>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</si>
  <si>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</si>
  <si>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</si>
  <si>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</si>
  <si>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</si>
  <si>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</si>
  <si>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</si>
  <si>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</si>
  <si>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</si>
  <si>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</si>
  <si>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</si>
  <si>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</si>
  <si>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</si>
  <si>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</si>
  <si>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</si>
  <si>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</si>
  <si>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</si>
  <si>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</si>
  <si>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</si>
  <si>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</si>
  <si>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</si>
  <si>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</si>
  <si>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</si>
  <si>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</si>
  <si>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</si>
  <si>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</si>
  <si>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</si>
  <si>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</si>
  <si>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</si>
  <si>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</si>
  <si>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</si>
  <si>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</si>
  <si>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</si>
  <si>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</si>
  <si>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</si>
  <si>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</si>
  <si>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</si>
  <si>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</si>
  <si>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</si>
  <si>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</si>
  <si>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</si>
  <si>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</si>
  <si>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</si>
  <si>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</si>
  <si>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</si>
  <si>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</si>
  <si>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</si>
  <si>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</si>
  <si>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</si>
  <si>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</si>
  <si>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</si>
  <si>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</si>
  <si>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</si>
  <si>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</si>
  <si>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</si>
  <si>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</si>
  <si>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</si>
  <si>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</si>
  <si>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</si>
  <si>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</si>
  <si>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</si>
  <si>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</si>
  <si>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</si>
  <si>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</si>
  <si>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</si>
  <si>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</si>
  <si>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</si>
  <si>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</si>
  <si>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</si>
  <si>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</si>
  <si>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</si>
  <si>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</si>
  <si>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</si>
  <si>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</si>
  <si>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</si>
  <si>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</si>
  <si>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</si>
  <si>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</si>
  <si>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</si>
  <si>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</si>
  <si>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</si>
  <si>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</si>
  <si>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</si>
  <si>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</si>
  <si>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</si>
  <si>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</si>
  <si>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</si>
  <si>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</si>
  <si>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</si>
  <si>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</si>
  <si>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</si>
  <si>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</si>
  <si>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</si>
  <si>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</si>
  <si>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</si>
  <si>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</si>
  <si>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</si>
  <si>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</si>
  <si>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</si>
  <si>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</si>
  <si>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</si>
  <si>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</si>
  <si>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</si>
  <si>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</si>
  <si>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</si>
  <si>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</si>
  <si>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</si>
  <si>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</si>
  <si>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</si>
  <si>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</si>
  <si>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</si>
  <si>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</si>
  <si>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</si>
  <si>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</si>
  <si>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</si>
  <si>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</si>
  <si>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</si>
  <si>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</si>
  <si>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</si>
  <si>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</si>
  <si>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</si>
  <si>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</si>
  <si>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</si>
  <si>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</si>
  <si>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</si>
  <si>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</si>
  <si>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</si>
  <si>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</si>
  <si>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</si>
  <si>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</si>
  <si>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</si>
  <si>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</si>
  <si>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</si>
  <si>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</si>
  <si>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</si>
  <si>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</si>
  <si>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</si>
  <si>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</si>
  <si>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</si>
  <si>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</si>
  <si>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</si>
  <si>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</si>
  <si>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</si>
  <si>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</si>
  <si>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</si>
  <si>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</si>
  <si>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</si>
  <si>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</si>
  <si>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</si>
  <si>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</si>
  <si>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</si>
  <si>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</si>
  <si>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</si>
  <si>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</si>
  <si>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</si>
  <si>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</si>
  <si>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</si>
  <si>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</si>
  <si>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</si>
  <si>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</si>
  <si>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</si>
  <si>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</si>
  <si>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</si>
  <si>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</si>
  <si>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</si>
  <si>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</si>
  <si>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</si>
  <si>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</si>
  <si>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</si>
  <si>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</si>
  <si>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</si>
  <si>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</si>
  <si>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</si>
  <si>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</si>
  <si>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</si>
  <si>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</si>
  <si>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</si>
  <si>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</si>
  <si>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</si>
  <si>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</si>
  <si>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</si>
  <si>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</si>
  <si>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</si>
  <si>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</si>
  <si>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</si>
  <si>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</si>
  <si>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</si>
  <si>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</si>
  <si>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</si>
  <si>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</si>
  <si>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</si>
  <si>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</si>
  <si>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</si>
  <si>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</si>
  <si>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</si>
  <si>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</si>
  <si>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</si>
  <si>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</si>
  <si>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</si>
  <si>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</si>
  <si>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</si>
  <si>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</si>
  <si>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</si>
  <si>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</si>
  <si>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</si>
  <si>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</si>
  <si>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</si>
  <si>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</si>
  <si>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</si>
  <si>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</si>
  <si>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</si>
  <si>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</si>
  <si>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</si>
  <si>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</si>
  <si>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</si>
  <si>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</si>
  <si>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</si>
  <si>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</si>
  <si>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</si>
  <si>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</si>
  <si>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</si>
  <si>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</si>
  <si>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</si>
  <si>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</si>
  <si>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</si>
  <si>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</si>
  <si>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</si>
  <si>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</si>
  <si>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</si>
  <si>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</si>
  <si>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</si>
  <si>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</si>
  <si>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</si>
  <si>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</si>
  <si>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</si>
  <si>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</si>
  <si>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</si>
  <si>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</si>
  <si>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</si>
  <si>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</si>
  <si>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</si>
  <si>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</si>
  <si>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</si>
  <si>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</si>
  <si>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</si>
  <si>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</si>
  <si>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</si>
  <si>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</si>
  <si>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</si>
  <si>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</si>
  <si>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</si>
  <si>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</si>
  <si>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</si>
  <si>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</si>
  <si>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</si>
  <si>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</si>
  <si>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</si>
  <si>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</si>
  <si>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</si>
  <si>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</si>
  <si>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</si>
  <si>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</si>
  <si>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</si>
  <si>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</si>
  <si>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</si>
  <si>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</si>
  <si>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</si>
  <si>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</si>
  <si>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</si>
  <si>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</si>
  <si>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</si>
  <si>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</si>
  <si>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</si>
  <si>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</si>
  <si>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</si>
  <si>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</si>
  <si>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</si>
  <si>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</si>
  <si>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</si>
  <si>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</si>
  <si>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</si>
  <si>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</si>
  <si>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</si>
  <si>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</si>
  <si>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</si>
  <si>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</si>
  <si>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</si>
  <si>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</si>
  <si>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</si>
  <si>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</si>
  <si>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</si>
  <si>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</si>
  <si>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</si>
  <si>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</si>
  <si>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</si>
  <si>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</si>
  <si>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</si>
  <si>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</si>
  <si>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</si>
  <si>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</si>
  <si>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</si>
  <si>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</si>
  <si>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</si>
  <si>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</si>
  <si>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</si>
  <si>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</si>
  <si>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</si>
  <si>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</si>
  <si>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</si>
  <si>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</si>
  <si>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</si>
  <si>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</si>
  <si>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</si>
  <si>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</si>
  <si>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</si>
  <si>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</si>
  <si>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</si>
  <si>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</si>
  <si>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</si>
  <si>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</si>
  <si>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</si>
  <si>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</si>
  <si>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</si>
  <si>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</si>
  <si>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</si>
  <si>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</si>
  <si>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</si>
  <si>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</si>
  <si>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</si>
  <si>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</si>
  <si>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</si>
  <si>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</si>
  <si>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</si>
  <si>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</si>
  <si>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</si>
  <si>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</si>
  <si>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</si>
  <si>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</si>
  <si>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</si>
  <si>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</si>
  <si>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</si>
  <si>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</si>
  <si>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</si>
  <si>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</si>
  <si>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</si>
  <si>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</si>
  <si>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</si>
  <si>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</si>
  <si>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</si>
  <si>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</si>
  <si>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</si>
  <si>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</si>
  <si>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</si>
  <si>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</si>
  <si>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</si>
  <si>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</si>
  <si>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</si>
  <si>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</si>
  <si>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</si>
  <si>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</si>
  <si>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</si>
  <si>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</si>
  <si>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</si>
  <si>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</si>
  <si>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</si>
  <si>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</si>
  <si>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</si>
  <si>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</si>
  <si>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</si>
  <si>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</si>
  <si>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</si>
  <si>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</si>
  <si>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</si>
  <si>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</si>
  <si>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</si>
  <si>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</si>
  <si>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</si>
  <si>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</si>
  <si>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</si>
  <si>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</si>
  <si>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</si>
  <si>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</si>
  <si>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</si>
  <si>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</si>
  <si>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</si>
  <si>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</si>
  <si>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</si>
  <si>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</si>
  <si>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</si>
  <si>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</si>
  <si>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</si>
  <si>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</si>
  <si>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</si>
  <si>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</si>
  <si>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</si>
  <si>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</si>
  <si>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</si>
  <si>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</si>
  <si>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</si>
  <si>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</si>
  <si>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</si>
  <si>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</si>
  <si>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</si>
  <si>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</si>
  <si>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</si>
  <si>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</si>
  <si>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</si>
  <si>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</si>
  <si>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</si>
  <si>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</si>
  <si>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</si>
  <si>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</si>
  <si>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</si>
  <si>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</si>
  <si>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</si>
  <si>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</si>
  <si>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</si>
  <si>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</si>
  <si>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</si>
  <si>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</si>
  <si>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</si>
  <si>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</si>
  <si>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</si>
  <si>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</si>
  <si>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</si>
  <si>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</si>
  <si>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</si>
  <si>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</si>
  <si>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</si>
  <si>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</si>
  <si>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</si>
  <si>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</si>
  <si>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</si>
  <si>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</si>
  <si>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</si>
  <si>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</si>
  <si>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</si>
  <si>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</si>
  <si>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</si>
  <si>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</si>
  <si>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</si>
  <si>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</si>
  <si>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</si>
  <si>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</si>
  <si>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</si>
  <si>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</si>
  <si>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</si>
  <si>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</si>
  <si>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</si>
  <si>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</si>
  <si>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</si>
  <si>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</si>
  <si>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</si>
  <si>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</si>
  <si>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</si>
  <si>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</si>
  <si>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</si>
  <si>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</si>
  <si>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</si>
  <si>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</si>
  <si>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</si>
  <si>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</si>
  <si>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</si>
  <si>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</si>
  <si>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</si>
  <si>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</si>
  <si>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</si>
  <si>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</si>
  <si>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</si>
  <si>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</si>
  <si>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</si>
  <si>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</si>
  <si>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</si>
  <si>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</si>
  <si>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</si>
  <si>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</si>
  <si>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</si>
  <si>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</si>
  <si>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</si>
  <si>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</si>
  <si>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</si>
  <si>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</si>
  <si>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</si>
  <si>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</si>
  <si>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</si>
  <si>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</si>
  <si>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</si>
  <si>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</si>
  <si>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</si>
  <si>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</si>
  <si>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</si>
  <si>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</si>
  <si>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</si>
  <si>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</si>
  <si>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</si>
  <si>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</si>
  <si>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</si>
  <si>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</si>
  <si>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</si>
  <si>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</si>
  <si>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</si>
  <si>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</si>
  <si>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</si>
  <si>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</si>
  <si>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</si>
  <si>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</si>
  <si>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</si>
  <si>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</si>
  <si>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</si>
  <si>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</si>
  <si>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</si>
  <si>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</si>
  <si>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</si>
  <si>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</si>
  <si>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</si>
  <si>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</si>
  <si>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</si>
  <si>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</si>
  <si>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</si>
  <si>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</si>
  <si>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</si>
  <si>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</si>
  <si>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</si>
  <si>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</si>
  <si>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</si>
  <si>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</si>
  <si>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</si>
  <si>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</si>
  <si>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</si>
  <si>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</si>
  <si>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</si>
  <si>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</si>
  <si>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</si>
  <si>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</si>
  <si>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</si>
  <si>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</si>
  <si>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</si>
  <si>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</si>
  <si>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</si>
  <si>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</si>
  <si>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</si>
  <si>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</si>
  <si>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</si>
  <si>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</si>
  <si>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</si>
  <si>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</si>
  <si>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</si>
  <si>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</si>
  <si>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</si>
  <si>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</si>
  <si>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</si>
  <si>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</si>
  <si>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</si>
  <si>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</si>
  <si>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</si>
  <si>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</si>
  <si>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</si>
  <si>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</si>
  <si>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</si>
  <si>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</si>
  <si>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</si>
  <si>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</si>
  <si>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</si>
  <si>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</si>
  <si>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</si>
  <si>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</si>
  <si>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</si>
  <si>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</si>
  <si>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</si>
  <si>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</si>
  <si>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</si>
  <si>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</si>
  <si>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</si>
  <si>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</si>
  <si>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</si>
  <si>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</si>
  <si>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</si>
  <si>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</si>
  <si>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</si>
  <si>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</si>
  <si>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</si>
  <si>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</si>
  <si>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</si>
  <si>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</si>
  <si>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</si>
  <si>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</si>
  <si>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</si>
  <si>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</si>
  <si>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</si>
  <si>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</si>
  <si>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</si>
  <si>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</si>
  <si>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</si>
  <si>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</si>
  <si>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</si>
  <si>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</si>
  <si>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</si>
  <si>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</si>
  <si>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</si>
  <si>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</si>
  <si>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</si>
  <si>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</si>
  <si>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</si>
  <si>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</si>
  <si>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</si>
  <si>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</si>
  <si>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</si>
  <si>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</si>
  <si>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</si>
  <si>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</si>
  <si>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</si>
  <si>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</si>
  <si>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</si>
  <si>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</si>
  <si>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</si>
  <si>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</si>
  <si>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</si>
  <si>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</si>
  <si>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</si>
  <si>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</si>
  <si>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</si>
  <si>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</si>
  <si>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</si>
  <si>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</si>
  <si>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</si>
  <si>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</si>
  <si>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</si>
  <si>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</si>
  <si>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</si>
  <si>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</si>
  <si>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</si>
  <si>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</si>
  <si>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</si>
  <si>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</si>
  <si>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</si>
  <si>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</si>
  <si>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</si>
  <si>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</si>
  <si>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</si>
  <si>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</si>
  <si>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</si>
  <si>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</si>
  <si>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</si>
  <si>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</si>
  <si>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</si>
  <si>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</si>
  <si>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</si>
  <si>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</si>
  <si>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</si>
  <si>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</si>
  <si>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</si>
  <si>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</si>
  <si>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</si>
  <si>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</si>
  <si>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</si>
  <si>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</si>
  <si>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</si>
  <si>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</si>
  <si>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</si>
  <si>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</si>
  <si>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</si>
  <si>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</si>
  <si>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</si>
  <si>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</si>
  <si>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</si>
  <si>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</si>
  <si>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</si>
  <si>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</si>
  <si>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</si>
  <si>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</si>
  <si>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</si>
  <si>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</si>
  <si>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</si>
  <si>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</si>
  <si>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</si>
  <si>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</si>
  <si>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</si>
  <si>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</si>
  <si>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</si>
  <si>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</si>
  <si>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</si>
  <si>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</si>
  <si>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</si>
  <si>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</si>
  <si>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</si>
  <si>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</si>
  <si>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</si>
  <si>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</si>
  <si>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</si>
  <si>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</si>
  <si>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</si>
  <si>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</si>
  <si>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</si>
  <si>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</si>
  <si>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</si>
  <si>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</si>
  <si>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</si>
  <si>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</si>
  <si>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</si>
  <si>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</si>
  <si>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</si>
  <si>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</si>
  <si>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</si>
  <si>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</si>
  <si>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</si>
  <si>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</si>
  <si>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</si>
  <si>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</si>
  <si>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</si>
  <si>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</si>
  <si>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</si>
  <si>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</si>
  <si>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</si>
  <si>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</si>
  <si>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</si>
  <si>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</si>
  <si>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</si>
  <si>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</si>
  <si>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</si>
  <si>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</si>
  <si>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</si>
  <si>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</si>
  <si>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</si>
  <si>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</si>
  <si>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</si>
  <si>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</si>
  <si>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</si>
  <si>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</si>
  <si>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</si>
  <si>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</si>
  <si>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</si>
  <si>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</si>
  <si>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</si>
  <si>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</si>
  <si>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</si>
  <si>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</si>
  <si>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</si>
  <si>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</si>
  <si>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</si>
  <si>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</si>
  <si>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</si>
  <si>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</si>
  <si>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</si>
  <si>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</si>
  <si>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</si>
  <si>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</si>
  <si>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</si>
  <si>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</si>
  <si>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</si>
  <si>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</si>
  <si>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</si>
  <si>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</si>
  <si>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</si>
  <si>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</si>
  <si>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</si>
  <si>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</si>
  <si>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</si>
  <si>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</si>
  <si>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</si>
  <si>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</si>
  <si>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</si>
  <si>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</si>
  <si>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</si>
  <si>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</si>
  <si>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</si>
  <si>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</si>
  <si>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</si>
  <si>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</si>
  <si>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</si>
  <si>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</si>
  <si>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</si>
  <si>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</si>
  <si>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</si>
  <si>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</si>
  <si>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</si>
  <si>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</si>
  <si>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</si>
  <si>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</si>
  <si>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</si>
  <si>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</si>
  <si>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</si>
  <si>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</si>
  <si>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</si>
  <si>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</si>
  <si>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</si>
  <si>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</si>
  <si>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</si>
  <si>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</si>
  <si>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</si>
  <si>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</si>
  <si>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</si>
  <si>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</si>
  <si>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</si>
  <si>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</si>
  <si>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</si>
  <si>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</si>
  <si>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</si>
  <si>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</si>
  <si>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</si>
  <si>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</si>
  <si>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</si>
  <si>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</si>
  <si>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</si>
  <si>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</si>
  <si>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</si>
  <si>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</si>
  <si>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</si>
  <si>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</si>
  <si>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</si>
  <si>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</si>
  <si>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</si>
  <si>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</si>
  <si>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</si>
  <si>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</si>
  <si>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</si>
  <si>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</si>
  <si>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</si>
  <si>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</si>
  <si>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</si>
  <si>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</si>
  <si>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</si>
  <si>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</si>
  <si>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</si>
  <si>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</si>
  <si>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</si>
  <si>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</si>
  <si>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</si>
  <si>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</si>
  <si>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</si>
  <si>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</si>
  <si>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</si>
  <si>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</si>
  <si>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</si>
  <si>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</si>
  <si>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</si>
  <si>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</si>
  <si>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</si>
  <si>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</si>
  <si>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</si>
  <si>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</si>
  <si>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</si>
  <si>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</si>
  <si>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</si>
  <si>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</si>
  <si>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</si>
  <si>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</si>
  <si>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</si>
  <si>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</si>
  <si>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</si>
  <si>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</si>
  <si>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</si>
  <si>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</si>
  <si>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</si>
  <si>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</si>
  <si>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</si>
  <si>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</si>
  <si>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</si>
  <si>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</si>
  <si>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</si>
  <si>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</si>
  <si>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</si>
  <si>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</si>
  <si>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</si>
  <si>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</si>
  <si>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</si>
  <si>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</si>
  <si>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</si>
  <si>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</si>
  <si>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</si>
  <si>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</si>
  <si>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</si>
  <si>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</si>
  <si>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</si>
  <si>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</si>
  <si>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</si>
  <si>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</si>
  <si>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</si>
  <si>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</si>
  <si>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</si>
  <si>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</si>
  <si>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</si>
  <si>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</si>
  <si>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</si>
  <si>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</si>
  <si>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</si>
  <si>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</si>
  <si>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</si>
  <si>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</si>
  <si>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</si>
  <si>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</si>
  <si>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</si>
  <si>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</si>
  <si>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</si>
  <si>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</si>
  <si>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</si>
  <si>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</si>
  <si>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</si>
  <si>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</si>
  <si>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</si>
  <si>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</si>
  <si>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</si>
  <si>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</si>
  <si>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</si>
  <si>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</si>
  <si>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</si>
  <si>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</si>
  <si>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</si>
  <si>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</si>
  <si>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</si>
  <si>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</si>
  <si>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</si>
  <si>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</si>
  <si>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</si>
  <si>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</si>
  <si>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</si>
  <si>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</si>
  <si>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</si>
  <si>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</si>
  <si>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</si>
  <si>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</si>
  <si>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</si>
  <si>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</si>
  <si>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</si>
  <si>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</si>
  <si>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</si>
  <si>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</si>
  <si>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</si>
  <si>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</si>
  <si>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</si>
  <si>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</si>
  <si>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</si>
  <si>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</si>
  <si>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</si>
  <si>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</si>
  <si>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</si>
  <si>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</si>
  <si>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</si>
  <si>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</si>
  <si>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</si>
  <si>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</si>
  <si>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</si>
  <si>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</si>
  <si>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</si>
  <si>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</si>
  <si>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</si>
  <si>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</si>
  <si>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</si>
  <si>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</si>
  <si>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</si>
  <si>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</si>
  <si>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</si>
  <si>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</si>
  <si>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</si>
  <si>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</si>
  <si>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</si>
  <si>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</si>
  <si>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</si>
  <si>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</si>
  <si>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</si>
  <si>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</si>
  <si>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</si>
  <si>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</si>
  <si>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</si>
  <si>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</si>
  <si>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</si>
  <si>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</si>
  <si>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</si>
  <si>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</si>
  <si>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</si>
  <si>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</si>
  <si>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</si>
  <si>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</si>
  <si>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</si>
  <si>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</si>
  <si>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</si>
  <si>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</si>
  <si>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</si>
  <si>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</si>
  <si>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</si>
  <si>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</si>
  <si>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</si>
  <si>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</si>
  <si>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</si>
  <si>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</si>
  <si>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</si>
  <si>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</si>
  <si>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</si>
  <si>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</si>
  <si>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</si>
  <si>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</si>
  <si>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</si>
  <si>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</si>
  <si>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</si>
  <si>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</si>
  <si>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</si>
  <si>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</si>
  <si>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</si>
  <si>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</si>
  <si>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</si>
  <si>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</si>
  <si>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</si>
  <si>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</si>
  <si>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</si>
  <si>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</si>
  <si>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</si>
  <si>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</si>
  <si>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</si>
  <si>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</si>
  <si>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</si>
  <si>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</si>
  <si>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</si>
  <si>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</si>
  <si>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</si>
  <si>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</si>
  <si>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</si>
  <si>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</si>
  <si>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</si>
  <si>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</si>
  <si>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</si>
  <si>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</si>
  <si>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</si>
  <si>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</si>
  <si>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</si>
  <si>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</si>
  <si>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</si>
  <si>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</si>
  <si>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</si>
  <si>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</si>
  <si>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</si>
  <si>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</si>
  <si>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</si>
  <si>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</si>
  <si>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</si>
  <si>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</si>
  <si>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</si>
  <si>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</si>
  <si>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</si>
  <si>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</si>
  <si>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</si>
  <si>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</si>
  <si>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</si>
  <si>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</si>
  <si>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</si>
  <si>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</si>
  <si>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</si>
  <si>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</si>
  <si>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</si>
  <si>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</si>
  <si>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</si>
  <si>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</si>
  <si>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</si>
  <si>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</si>
  <si>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</si>
  <si>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</si>
  <si>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</si>
  <si>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</si>
  <si>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</si>
  <si>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</si>
  <si>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</si>
  <si>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</si>
  <si>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</si>
  <si>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</si>
  <si>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</si>
  <si>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</si>
  <si>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</si>
  <si>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</si>
  <si>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</si>
  <si>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</si>
  <si>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</si>
  <si>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</si>
  <si>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</si>
  <si>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</si>
  <si>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</si>
  <si>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</si>
  <si>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</si>
  <si>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</si>
  <si>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</si>
  <si>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</si>
  <si>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</si>
  <si>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</si>
  <si>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</si>
  <si>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</si>
  <si>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</si>
  <si>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</si>
  <si>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</si>
  <si>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</si>
  <si>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</si>
  <si>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</si>
  <si>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</si>
  <si>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</si>
  <si>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</si>
  <si>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</si>
  <si>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</si>
  <si>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</si>
  <si>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</si>
  <si>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</si>
  <si>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</si>
  <si>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</si>
  <si>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</si>
  <si>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</si>
  <si>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</si>
  <si>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</si>
  <si>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</si>
  <si>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</si>
  <si>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</si>
  <si>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</si>
  <si>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</si>
  <si>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</si>
  <si>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</si>
  <si>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</si>
  <si>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</si>
  <si>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</si>
  <si>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</si>
  <si>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</si>
  <si>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</si>
  <si>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</si>
  <si>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</si>
  <si>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</si>
  <si>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</si>
  <si>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</si>
  <si>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</si>
  <si>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</si>
  <si>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</si>
  <si>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</si>
  <si>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</si>
  <si>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</si>
  <si>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</si>
  <si>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</si>
  <si>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</si>
  <si>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</si>
  <si>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</si>
  <si>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</si>
  <si>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</si>
  <si>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</si>
  <si>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</si>
  <si>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</si>
  <si>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</si>
  <si>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</si>
  <si>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</si>
  <si>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</si>
  <si>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</si>
  <si>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</si>
  <si>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</si>
  <si>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</si>
  <si>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</si>
  <si>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</si>
  <si>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</si>
  <si>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</si>
  <si>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</si>
  <si>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</si>
  <si>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</si>
  <si>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</si>
  <si>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</si>
  <si>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</si>
  <si>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</si>
  <si>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</si>
  <si>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</si>
  <si>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</si>
  <si>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</si>
  <si>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</si>
  <si>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</si>
  <si>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</si>
  <si>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</si>
  <si>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</si>
  <si>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</si>
  <si>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</si>
  <si>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</si>
  <si>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</si>
  <si>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</si>
  <si>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</si>
  <si>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</si>
  <si>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</si>
  <si>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</si>
  <si>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</si>
  <si>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</si>
  <si>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</si>
  <si>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</si>
  <si>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</si>
  <si>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</si>
  <si>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</si>
  <si>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</si>
  <si>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</si>
  <si>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</si>
  <si>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</si>
  <si>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</si>
  <si>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</si>
  <si>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</si>
  <si>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</si>
  <si>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</si>
  <si>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</si>
  <si>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</si>
  <si>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</si>
  <si>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</si>
  <si>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</si>
  <si>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</si>
  <si>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</si>
  <si>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</si>
  <si>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</si>
  <si>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</si>
  <si>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</si>
  <si>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</si>
  <si>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</si>
  <si>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</si>
  <si>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</si>
  <si>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</si>
  <si>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</si>
  <si>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</si>
  <si>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</si>
  <si>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</si>
  <si>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</si>
  <si>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</si>
  <si>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</si>
  <si>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</si>
  <si>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</si>
  <si>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</si>
  <si>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</si>
  <si>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</si>
  <si>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</si>
  <si>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</si>
  <si>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</si>
  <si>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</si>
  <si>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</si>
  <si>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</si>
  <si>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</si>
  <si>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</si>
  <si>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</si>
  <si>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</si>
  <si>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</si>
  <si>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</si>
  <si>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</si>
  <si>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</si>
  <si>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</si>
  <si>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</si>
  <si>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</si>
  <si>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</si>
  <si>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</si>
  <si>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</si>
  <si>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</si>
  <si>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</si>
  <si>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</si>
  <si>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</si>
  <si>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</si>
  <si>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</si>
  <si>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</si>
  <si>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</si>
  <si>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</si>
  <si>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</si>
  <si>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</si>
  <si>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</si>
  <si>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</si>
  <si>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</si>
  <si>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</si>
  <si>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</si>
  <si>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</si>
  <si>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</si>
  <si>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</si>
  <si>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</si>
  <si>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</si>
  <si>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</si>
  <si>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</si>
  <si>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</si>
  <si>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</si>
  <si>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</si>
  <si>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</si>
  <si>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</si>
  <si>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</si>
  <si>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</si>
  <si>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</si>
  <si>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</si>
  <si>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</si>
  <si>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</si>
  <si>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</si>
  <si>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</si>
  <si>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</si>
  <si>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</si>
  <si>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</si>
  <si>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</si>
  <si>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</si>
  <si>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</si>
  <si>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</si>
  <si>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</si>
  <si>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</si>
  <si>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</si>
  <si>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</si>
  <si>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</si>
  <si>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</si>
  <si>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</si>
  <si>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</si>
  <si>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</si>
  <si>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</si>
  <si>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</si>
  <si>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</si>
  <si>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</si>
  <si>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</si>
  <si>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</si>
  <si>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</si>
  <si>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</si>
  <si>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</si>
  <si>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</si>
  <si>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</si>
  <si>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</si>
  <si>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</si>
  <si>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</si>
  <si>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</si>
  <si>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</si>
  <si>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</si>
  <si>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</si>
  <si>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</si>
  <si>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</si>
  <si>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</si>
  <si>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</si>
  <si>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</si>
  <si>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</si>
  <si>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</si>
  <si>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</si>
  <si>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</si>
  <si>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</si>
  <si>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</si>
  <si>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</si>
  <si>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</si>
  <si>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</si>
  <si>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</si>
  <si>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</si>
  <si>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</si>
  <si>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</si>
  <si>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</si>
  <si>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</si>
  <si>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</si>
  <si>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</si>
  <si>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</si>
  <si>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</si>
  <si>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</si>
  <si>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</si>
  <si>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</si>
  <si>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</si>
  <si>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</si>
  <si>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</si>
  <si>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</si>
  <si>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</si>
  <si>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</si>
  <si>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</si>
  <si>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</si>
  <si>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</si>
  <si>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</si>
  <si>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</si>
  <si>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</si>
  <si>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</si>
  <si>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</si>
  <si>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</si>
  <si>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</si>
  <si>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</si>
  <si>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</si>
  <si>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</si>
  <si>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</si>
  <si>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</si>
  <si>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</si>
  <si>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</si>
  <si>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</si>
  <si>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</si>
  <si>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</si>
  <si>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</si>
  <si>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</si>
  <si>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</si>
  <si>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</si>
  <si>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</si>
  <si>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</si>
  <si>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</si>
  <si>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</si>
  <si>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</si>
  <si>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</si>
  <si>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</si>
  <si>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</si>
  <si>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</si>
  <si>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</si>
  <si>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</si>
  <si>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</si>
  <si>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</si>
  <si>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</si>
  <si>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</si>
  <si>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</si>
  <si>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</si>
  <si>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</si>
  <si>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</si>
  <si>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</si>
  <si>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</si>
  <si>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</si>
  <si>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</si>
  <si>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</si>
  <si>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</si>
  <si>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</si>
  <si>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</si>
  <si>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</si>
  <si>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</si>
  <si>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</si>
  <si>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</si>
  <si>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</si>
  <si>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</si>
  <si>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</si>
  <si>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</si>
  <si>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</si>
  <si>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</si>
  <si>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</si>
  <si>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</si>
  <si>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</si>
  <si>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</si>
  <si>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</si>
  <si>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</si>
  <si>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</si>
  <si>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</si>
  <si>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</si>
  <si>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</si>
  <si>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</si>
  <si>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</si>
  <si>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</si>
  <si>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</si>
  <si>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</si>
  <si>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</si>
  <si>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</si>
  <si>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</si>
  <si>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</si>
  <si>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</si>
  <si>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</si>
  <si>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</si>
  <si>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</si>
  <si>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</si>
  <si>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</si>
  <si>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</si>
  <si>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</si>
  <si>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</si>
  <si>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</si>
  <si>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</si>
  <si>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</si>
  <si>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</si>
  <si>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</si>
  <si>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</si>
  <si>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</si>
  <si>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</si>
  <si>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</si>
  <si>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</si>
  <si>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</si>
  <si>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</si>
  <si>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</si>
  <si>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</si>
  <si>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</si>
  <si>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</si>
  <si>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</si>
  <si>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</si>
  <si>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</si>
  <si>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</si>
  <si>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</si>
  <si>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</si>
  <si>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</si>
  <si>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</si>
  <si>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</si>
  <si>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</si>
  <si>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</si>
  <si>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</si>
  <si>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</si>
  <si>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</si>
  <si>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</si>
  <si>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</si>
  <si>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</si>
  <si>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</si>
  <si>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</si>
  <si>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</si>
  <si>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</si>
  <si>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</si>
  <si>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</si>
  <si>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</si>
  <si>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</si>
  <si>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</si>
  <si>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</si>
  <si>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</si>
  <si>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</si>
  <si>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</si>
  <si>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</si>
  <si>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</si>
  <si>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</si>
  <si>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</si>
  <si>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</si>
  <si>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</si>
  <si>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</si>
  <si>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</si>
  <si>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</si>
  <si>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</si>
  <si>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</si>
  <si>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</si>
  <si>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</si>
  <si>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</si>
  <si>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</si>
  <si>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</si>
  <si>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</si>
  <si>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</si>
  <si>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</si>
  <si>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</si>
  <si>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</si>
  <si>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</si>
  <si>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</si>
  <si>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</si>
  <si>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</si>
  <si>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</si>
  <si>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</si>
  <si>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</si>
  <si>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</si>
  <si>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</si>
  <si>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</si>
  <si>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</si>
  <si>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</si>
  <si>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</si>
  <si>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</si>
  <si>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</si>
  <si>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</si>
  <si>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</si>
  <si>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</si>
  <si>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</si>
  <si>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</si>
  <si>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</si>
  <si>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</si>
  <si>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</si>
  <si>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</si>
  <si>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</si>
  <si>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</si>
  <si>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</si>
  <si>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</si>
  <si>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</si>
  <si>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</si>
  <si>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</si>
  <si>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</si>
  <si>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</si>
  <si>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</si>
  <si>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</si>
  <si>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</si>
  <si>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</si>
  <si>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</si>
  <si>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</si>
  <si>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</si>
  <si>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</si>
  <si>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</si>
  <si>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</si>
  <si>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</si>
  <si>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</si>
  <si>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</si>
  <si>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</si>
  <si>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</si>
  <si>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</si>
  <si>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</si>
  <si>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</si>
  <si>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</si>
  <si>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</si>
  <si>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</si>
  <si>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</si>
  <si>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</si>
  <si>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</si>
  <si>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</si>
  <si>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</si>
  <si>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</si>
  <si>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</si>
  <si>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</si>
  <si>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</si>
  <si>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</si>
  <si>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</si>
  <si>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</si>
  <si>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</si>
  <si>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</si>
  <si>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</si>
  <si>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</si>
  <si>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</si>
  <si>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</si>
  <si>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</si>
  <si>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</si>
  <si>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</si>
  <si>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</si>
  <si>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</si>
  <si>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</si>
  <si>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</si>
  <si>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</si>
  <si>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</si>
  <si>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</si>
  <si>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</si>
  <si>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</si>
  <si>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</si>
  <si>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</si>
  <si>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</si>
  <si>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</si>
  <si>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</si>
  <si>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</si>
  <si>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</si>
  <si>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</si>
  <si>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</si>
  <si>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</si>
  <si>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</si>
  <si>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</si>
  <si>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</si>
  <si>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</si>
  <si>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</si>
  <si>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</si>
  <si>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</si>
  <si>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</si>
  <si>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</si>
  <si>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</si>
  <si>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</si>
  <si>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</si>
  <si>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</si>
  <si>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</si>
  <si>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</si>
  <si>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</si>
  <si>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</si>
  <si>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</si>
  <si>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</si>
  <si>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</si>
  <si>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</si>
  <si>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</si>
  <si>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</si>
  <si>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</si>
  <si>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</si>
  <si>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</si>
  <si>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</si>
  <si>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</si>
  <si>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</si>
  <si>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</si>
  <si>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</si>
  <si>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</si>
  <si>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</si>
  <si>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</si>
  <si>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</si>
  <si>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</si>
  <si>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</si>
  <si>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</si>
  <si>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</si>
  <si>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</si>
  <si>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</si>
  <si>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</si>
  <si>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</si>
  <si>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</si>
  <si>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</si>
  <si>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</si>
  <si>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</si>
  <si>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</si>
  <si>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</si>
  <si>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</si>
  <si>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</si>
  <si>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</si>
  <si>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</si>
  <si>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</si>
  <si>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</si>
  <si>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</si>
  <si>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</si>
  <si>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</si>
  <si>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</si>
  <si>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</si>
  <si>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</si>
  <si>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</si>
  <si>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</si>
  <si>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</si>
  <si>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</si>
  <si>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</si>
  <si>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</si>
  <si>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</si>
  <si>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</si>
  <si>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</si>
  <si>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</si>
  <si>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</si>
  <si>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</si>
  <si>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</si>
  <si>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</si>
  <si>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</si>
  <si>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</si>
  <si>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</si>
  <si>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</si>
  <si>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</si>
  <si>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</si>
  <si>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</si>
  <si>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</si>
  <si>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</si>
  <si>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</si>
  <si>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</si>
  <si>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</si>
  <si>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</si>
  <si>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</si>
  <si>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</si>
  <si>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</si>
  <si>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</si>
  <si>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</si>
  <si>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</si>
  <si>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</si>
  <si>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</si>
  <si>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</si>
  <si>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</si>
  <si>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</si>
  <si>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</si>
  <si>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</si>
  <si>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</si>
  <si>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</si>
  <si>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</si>
  <si>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</si>
  <si>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</si>
  <si>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</si>
  <si>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</si>
  <si>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</si>
  <si>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</si>
  <si>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</si>
  <si>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</si>
  <si>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</si>
  <si>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</si>
  <si>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</si>
  <si>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</si>
  <si>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</si>
  <si>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</si>
  <si>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</si>
  <si>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</si>
  <si>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</si>
  <si>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</si>
  <si>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</si>
  <si>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</si>
  <si>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</si>
  <si>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</si>
  <si>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</si>
  <si>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</si>
  <si>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</si>
  <si>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</si>
  <si>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</si>
  <si>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</si>
  <si>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</si>
  <si>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</si>
  <si>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</si>
  <si>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</si>
  <si>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</si>
  <si>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</si>
  <si>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</si>
  <si>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</si>
  <si>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</si>
  <si>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</si>
  <si>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</si>
  <si>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</si>
  <si>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</si>
  <si>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</si>
  <si>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</si>
  <si>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</si>
  <si>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</si>
  <si>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</si>
  <si>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</si>
  <si>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</si>
  <si>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</si>
  <si>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</si>
  <si>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</si>
  <si>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</si>
  <si>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</si>
  <si>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</si>
  <si>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</si>
  <si>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</si>
  <si>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</si>
  <si>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</si>
  <si>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</si>
  <si>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</si>
  <si>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</si>
  <si>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</si>
  <si>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</si>
  <si>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</si>
  <si>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</si>
  <si>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</si>
  <si>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</si>
  <si>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</si>
  <si>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</si>
  <si>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</si>
  <si>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</si>
  <si>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</si>
  <si>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</si>
  <si>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</si>
  <si>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</si>
  <si>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</si>
  <si>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</si>
  <si>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</si>
  <si>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</si>
  <si>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</si>
  <si>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</si>
  <si>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</si>
  <si>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</si>
  <si>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</si>
  <si>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</si>
  <si>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</si>
  <si>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</si>
  <si>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</si>
  <si>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</si>
  <si>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</si>
  <si>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</si>
  <si>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</si>
  <si>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</si>
  <si>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</si>
  <si>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</si>
  <si>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</si>
  <si>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</si>
  <si>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</si>
  <si>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</si>
  <si>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</si>
  <si>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</si>
  <si>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</si>
  <si>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</si>
  <si>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</si>
  <si>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</si>
  <si>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</si>
  <si>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</si>
  <si>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</si>
  <si>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</si>
  <si>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</si>
  <si>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</si>
  <si>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</si>
  <si>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</si>
  <si>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</si>
  <si>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</si>
  <si>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</si>
  <si>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</si>
  <si>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</si>
  <si>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</si>
  <si>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</si>
  <si>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</si>
  <si>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</si>
  <si>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</si>
  <si>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</si>
  <si>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</si>
  <si>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</si>
  <si>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</si>
  <si>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</si>
  <si>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</si>
  <si>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</si>
  <si>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</si>
  <si>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</si>
  <si>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</si>
  <si>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</si>
  <si>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</si>
  <si>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</si>
  <si>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</si>
  <si>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</si>
  <si>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</si>
  <si>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</si>
  <si>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</si>
  <si>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</si>
  <si>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</si>
  <si>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</si>
  <si>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</si>
  <si>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</si>
  <si>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</si>
  <si>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</si>
  <si>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</si>
  <si>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</si>
  <si>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</si>
  <si>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</si>
  <si>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</si>
  <si>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</si>
  <si>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</si>
  <si>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</si>
  <si>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</si>
  <si>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</si>
  <si>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</si>
  <si>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</si>
  <si>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</si>
  <si>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</si>
  <si>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</si>
  <si>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</si>
  <si>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</si>
  <si>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</si>
  <si>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</si>
  <si>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</si>
  <si>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</si>
  <si>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</si>
  <si>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</si>
  <si>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</si>
  <si>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</si>
  <si>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</si>
  <si>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</si>
  <si>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</si>
  <si>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</si>
  <si>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</si>
  <si>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</si>
  <si>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</si>
  <si>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</si>
  <si>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</si>
  <si>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</si>
  <si>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</si>
  <si>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</si>
  <si>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</si>
  <si>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</si>
  <si>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</si>
  <si>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</si>
  <si>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</si>
  <si>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</si>
  <si>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</si>
  <si>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</si>
  <si>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</si>
  <si>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</si>
  <si>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</si>
  <si>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</si>
  <si>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</si>
  <si>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</si>
  <si>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</si>
  <si>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</si>
  <si>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</si>
  <si>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</si>
  <si>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</si>
  <si>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</si>
  <si>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</si>
  <si>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</si>
  <si>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</si>
  <si>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</si>
  <si>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</si>
  <si>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</si>
  <si>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</si>
  <si>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</si>
  <si>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</si>
  <si>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</si>
  <si>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</si>
  <si>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</si>
  <si>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</si>
  <si>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</si>
  <si>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</si>
  <si>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</si>
  <si>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</si>
  <si>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</si>
  <si>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</si>
  <si>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</si>
  <si>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</si>
  <si>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</si>
  <si>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</si>
  <si>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</si>
  <si>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</si>
  <si>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</si>
  <si>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</si>
  <si>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</si>
  <si>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</si>
  <si>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</si>
  <si>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</si>
  <si>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</si>
  <si>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</si>
  <si>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</si>
  <si>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</si>
  <si>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</si>
  <si>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</si>
  <si>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</si>
  <si>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</si>
  <si>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</si>
  <si>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</si>
  <si>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</si>
  <si>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</si>
  <si>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</si>
  <si>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</si>
  <si>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</si>
  <si>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</si>
  <si>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</si>
  <si>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</si>
  <si>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</si>
  <si>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</si>
  <si>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</si>
  <si>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</si>
  <si>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</si>
  <si>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</si>
  <si>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</si>
  <si>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</si>
  <si>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</si>
  <si>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</si>
  <si>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</si>
  <si>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</si>
  <si>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</si>
  <si>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</si>
  <si>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</si>
  <si>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</si>
  <si>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</si>
  <si>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</si>
  <si>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</si>
  <si>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</si>
  <si>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</si>
  <si>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</si>
  <si>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</si>
  <si>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</si>
  <si>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</si>
  <si>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</si>
  <si>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</si>
  <si>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</si>
  <si>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</si>
  <si>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</si>
  <si>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</si>
  <si>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</si>
  <si>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</si>
  <si>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</si>
  <si>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</si>
  <si>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</si>
  <si>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</si>
  <si>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</si>
  <si>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</si>
  <si>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</si>
  <si>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</si>
  <si>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</si>
  <si>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</si>
  <si>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</si>
  <si>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</si>
  <si>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</si>
  <si>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</si>
  <si>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</si>
  <si>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</si>
  <si>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</si>
  <si>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</si>
  <si>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</si>
  <si>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</si>
  <si>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</si>
  <si>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</si>
  <si>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</si>
  <si>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</si>
  <si>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</si>
  <si>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</si>
  <si>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</si>
  <si>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</si>
  <si>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</si>
  <si>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</si>
  <si>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</si>
  <si>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</si>
  <si>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</si>
  <si>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</si>
  <si>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</si>
  <si>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</si>
  <si>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</si>
  <si>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</si>
  <si>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</si>
  <si>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</si>
  <si>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</si>
  <si>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</si>
  <si>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</si>
  <si>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</si>
  <si>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</si>
  <si>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</si>
  <si>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</si>
  <si>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</si>
  <si>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</si>
  <si>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</si>
  <si>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</si>
  <si>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</si>
  <si>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</si>
  <si>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</si>
  <si>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</si>
  <si>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</si>
  <si>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</si>
  <si>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</si>
  <si>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</si>
  <si>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</si>
  <si>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</si>
  <si>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</si>
  <si>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</si>
  <si>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</si>
  <si>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</si>
  <si>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</si>
  <si>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</si>
  <si>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</si>
  <si>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</si>
  <si>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</si>
  <si>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</si>
  <si>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</si>
  <si>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</si>
  <si>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</si>
  <si>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</si>
  <si>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</si>
  <si>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</si>
  <si>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</si>
  <si>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</si>
  <si>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</si>
  <si>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</si>
  <si>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</si>
  <si>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</si>
  <si>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</si>
  <si>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</si>
  <si>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</si>
  <si>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</si>
  <si>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</si>
  <si>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</si>
  <si>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</si>
  <si>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</si>
  <si>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</si>
  <si>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</si>
  <si>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</si>
  <si>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</si>
  <si>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</si>
  <si>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</si>
  <si>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</si>
  <si>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</si>
  <si>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</si>
  <si>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</si>
  <si>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</si>
  <si>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</si>
  <si>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</si>
  <si>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</si>
  <si>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</si>
  <si>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</si>
  <si>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</si>
  <si>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</si>
  <si>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</si>
  <si>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</si>
  <si>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</si>
  <si>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</si>
  <si>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</si>
  <si>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</si>
  <si>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</si>
  <si>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</si>
  <si>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</si>
  <si>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</si>
  <si>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</si>
  <si>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</si>
  <si>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</si>
  <si>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</si>
  <si>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</si>
  <si>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</si>
  <si>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</si>
  <si>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</si>
  <si>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</si>
  <si>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</si>
  <si>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</si>
  <si>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</si>
  <si>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</si>
  <si>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</si>
  <si>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</si>
  <si>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</si>
  <si>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</si>
  <si>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</si>
  <si>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</si>
  <si>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</si>
  <si>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</si>
  <si>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</si>
  <si>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</si>
  <si>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</si>
  <si>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</si>
  <si>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</si>
  <si>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</si>
  <si>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</si>
  <si>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</si>
  <si>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</si>
  <si>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</si>
  <si>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</si>
  <si>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</si>
  <si>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</si>
  <si>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</si>
  <si>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</si>
  <si>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</si>
  <si>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</si>
  <si>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</si>
  <si>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</si>
  <si>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</si>
  <si>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</si>
  <si>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</si>
  <si>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</si>
  <si>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</si>
  <si>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</si>
  <si>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</si>
  <si>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</si>
  <si>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</si>
  <si>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</si>
  <si>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</si>
  <si>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</si>
  <si>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</si>
  <si>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</si>
  <si>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</si>
  <si>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</si>
  <si>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</si>
  <si>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</si>
  <si>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</si>
  <si>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</si>
  <si>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</si>
  <si>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</si>
  <si>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</si>
  <si>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</si>
  <si>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</si>
  <si>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</si>
  <si>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</si>
  <si>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</si>
  <si>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</si>
  <si>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</si>
  <si>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</si>
  <si>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</si>
  <si>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</si>
  <si>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</si>
  <si>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</si>
  <si>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</si>
  <si>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</si>
  <si>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</si>
  <si>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</si>
  <si>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</si>
  <si>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</si>
  <si>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</si>
  <si>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</si>
  <si>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</si>
  <si>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</si>
  <si>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</si>
  <si>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</si>
  <si>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</si>
  <si>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</si>
  <si>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</si>
  <si>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</si>
  <si>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</si>
  <si>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</si>
  <si>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</si>
  <si>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</si>
  <si>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</si>
  <si>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</si>
  <si>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</si>
  <si>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</si>
  <si>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</si>
  <si>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</si>
  <si>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</si>
  <si>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</si>
  <si>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</si>
  <si>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</si>
  <si>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</si>
  <si>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</si>
  <si>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</si>
  <si>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</si>
  <si>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</si>
  <si>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</si>
  <si>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</si>
  <si>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</si>
  <si>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</si>
  <si>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</si>
  <si>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</si>
  <si>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</si>
  <si>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</si>
  <si>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</si>
  <si>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</si>
  <si>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</si>
  <si>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</si>
  <si>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</si>
  <si>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</si>
  <si>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</si>
  <si>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</si>
  <si>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</si>
  <si>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</si>
  <si>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</si>
  <si>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</si>
  <si>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</si>
  <si>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</si>
  <si>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</si>
  <si>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</si>
  <si>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</si>
  <si>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</si>
  <si>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</si>
  <si>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</si>
  <si>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</si>
  <si>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</si>
  <si>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</si>
  <si>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</si>
  <si>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</si>
  <si>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</si>
  <si>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</si>
  <si>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</si>
  <si>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</si>
  <si>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</si>
  <si>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</si>
  <si>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</si>
  <si>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</si>
  <si>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</si>
  <si>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</si>
  <si>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</si>
  <si>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</si>
  <si>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</si>
  <si>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</si>
  <si>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</si>
  <si>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</si>
  <si>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</si>
  <si>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</si>
  <si>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</si>
  <si>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</si>
  <si>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</si>
  <si>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</si>
  <si>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</si>
  <si>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</si>
  <si>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</si>
  <si>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</si>
  <si>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</si>
  <si>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</si>
  <si>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</si>
  <si>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</si>
  <si>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</si>
  <si>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</si>
  <si>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</si>
  <si>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</si>
  <si>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</si>
  <si>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</si>
  <si>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</si>
  <si>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</si>
  <si>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</si>
  <si>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</si>
  <si>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</si>
  <si>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</si>
  <si>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</si>
  <si>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</si>
  <si>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</si>
  <si>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</si>
  <si>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</si>
  <si>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</si>
  <si>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</si>
  <si>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</si>
  <si>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</si>
  <si>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</si>
  <si>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</si>
  <si>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</si>
  <si>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</si>
  <si>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</si>
  <si>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</si>
  <si>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</si>
  <si>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</si>
  <si>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</si>
  <si>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</si>
  <si>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</si>
  <si>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</si>
  <si>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</si>
  <si>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</si>
  <si>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</si>
  <si>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</si>
  <si>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</si>
  <si>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</si>
  <si>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</si>
  <si>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</si>
  <si>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</si>
  <si>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</si>
  <si>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</si>
  <si>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</si>
  <si>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</si>
  <si>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</si>
  <si>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</si>
  <si>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</si>
  <si>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</si>
  <si>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</si>
  <si>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</si>
  <si>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</si>
  <si>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</si>
  <si>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</si>
  <si>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</si>
  <si>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</si>
  <si>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</si>
  <si>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</si>
  <si>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</si>
  <si>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</si>
  <si>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</si>
  <si>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</si>
  <si>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</si>
  <si>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</si>
  <si>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</si>
  <si>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</si>
  <si>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</si>
  <si>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</si>
  <si>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</si>
  <si>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</si>
  <si>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</si>
  <si>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</si>
  <si>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</si>
  <si>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</si>
  <si>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</si>
  <si>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</si>
  <si>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</si>
  <si>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</si>
  <si>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</si>
  <si>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</si>
  <si>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</si>
  <si>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</si>
  <si>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</si>
  <si>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</si>
  <si>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</si>
  <si>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</si>
  <si>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</si>
  <si>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</si>
  <si>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</si>
  <si>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</si>
  <si>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</si>
  <si>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</si>
  <si>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</si>
  <si>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</si>
  <si>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</si>
  <si>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</si>
  <si>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</si>
  <si>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</si>
  <si>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</si>
  <si>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</si>
  <si>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</si>
  <si>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</si>
  <si>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</si>
  <si>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</si>
  <si>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</si>
  <si>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</si>
  <si>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</si>
  <si>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</si>
  <si>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</si>
  <si>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</si>
  <si>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</si>
  <si>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</si>
  <si>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</si>
  <si>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</si>
  <si>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</si>
  <si>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</si>
  <si>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</si>
  <si>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</si>
  <si>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</si>
  <si>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</si>
  <si>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</si>
  <si>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</si>
  <si>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</si>
  <si>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</si>
  <si>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</si>
  <si>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</si>
  <si>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</si>
  <si>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</si>
  <si>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</si>
  <si>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</si>
  <si>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</si>
  <si>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</si>
  <si>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</si>
  <si>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</si>
  <si>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</si>
  <si>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</si>
  <si>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</si>
  <si>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</si>
  <si>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</si>
  <si>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</si>
  <si>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</si>
  <si>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</si>
  <si>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</si>
  <si>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</si>
  <si>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</si>
  <si>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</si>
  <si>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</si>
  <si>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</si>
  <si>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</si>
  <si>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</si>
  <si>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</si>
  <si>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</si>
  <si>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</si>
  <si>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</si>
  <si>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</si>
  <si>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</si>
  <si>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</si>
  <si>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</si>
  <si>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</si>
  <si>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</si>
  <si>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</si>
  <si>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</si>
  <si>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</si>
  <si>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</si>
  <si>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</si>
  <si>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</si>
  <si>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</si>
  <si>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</si>
  <si>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</si>
  <si>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</si>
  <si>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</si>
  <si>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</si>
  <si>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</si>
  <si>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</si>
  <si>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</si>
  <si>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</si>
  <si>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</si>
  <si>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</si>
  <si>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</si>
  <si>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</si>
  <si>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</si>
  <si>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</si>
  <si>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</si>
  <si>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</si>
  <si>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</si>
  <si>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</si>
  <si>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</si>
  <si>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</si>
  <si>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</si>
  <si>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</si>
  <si>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</si>
  <si>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</si>
  <si>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</si>
  <si>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</si>
  <si>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</si>
  <si>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</si>
  <si>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</si>
  <si>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</si>
  <si>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</si>
  <si>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</si>
  <si>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</si>
  <si>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</si>
  <si>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</si>
  <si>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</si>
  <si>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</si>
  <si>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</si>
  <si>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</si>
  <si>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</si>
  <si>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</si>
  <si>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</si>
  <si>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</si>
  <si>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</si>
  <si>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</si>
  <si>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</si>
  <si>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</si>
  <si>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</si>
  <si>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</si>
  <si>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</si>
  <si>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</si>
  <si>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</si>
  <si>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</si>
  <si>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</si>
  <si>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</si>
  <si>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</si>
  <si>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</si>
  <si>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</si>
  <si>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</si>
  <si>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</si>
  <si>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</si>
  <si>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</si>
  <si>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</si>
  <si>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</si>
  <si>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</si>
  <si>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</si>
  <si>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</si>
  <si>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</si>
  <si>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</si>
  <si>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</si>
  <si>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</si>
  <si>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</si>
  <si>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</si>
  <si>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</si>
  <si>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</si>
  <si>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</si>
  <si>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</si>
  <si>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</si>
  <si>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</si>
  <si>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</si>
  <si>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</si>
  <si>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</si>
  <si>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</si>
  <si>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</si>
  <si>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</si>
  <si>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</si>
  <si>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</si>
  <si>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</si>
  <si>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</si>
  <si>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</si>
  <si>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</si>
  <si>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</si>
  <si>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</si>
  <si>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</si>
  <si>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</si>
  <si>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</si>
  <si>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</si>
  <si>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</si>
  <si>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</si>
  <si>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</si>
  <si>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</si>
  <si>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</si>
  <si>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</si>
  <si>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</si>
  <si>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</si>
  <si>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</si>
  <si>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</si>
  <si>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</si>
  <si>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</si>
  <si>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</si>
  <si>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</si>
  <si>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</si>
  <si>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</si>
  <si>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</si>
  <si>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</si>
  <si>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</si>
  <si>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</si>
  <si>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</si>
  <si>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</si>
  <si>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</si>
  <si>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</si>
  <si>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</si>
  <si>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</si>
  <si>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</si>
  <si>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</si>
  <si>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</si>
  <si>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</si>
  <si>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</si>
  <si>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</si>
  <si>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</si>
  <si>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</si>
  <si>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</si>
  <si>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</si>
  <si>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</si>
  <si>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</si>
  <si>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</si>
  <si>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</si>
  <si>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</si>
  <si>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</si>
  <si>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</si>
  <si>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</si>
  <si>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</si>
  <si>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</si>
  <si>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</si>
  <si>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</si>
  <si>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</si>
  <si>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</si>
  <si>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</si>
  <si>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</si>
  <si>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</si>
  <si>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</si>
  <si>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</si>
  <si>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</si>
  <si>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</si>
  <si>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</si>
  <si>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</si>
  <si>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</si>
  <si>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</si>
  <si>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</si>
  <si>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</si>
  <si>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</si>
  <si>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</si>
  <si>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</si>
  <si>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</si>
  <si>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</si>
  <si>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</si>
  <si>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</si>
  <si>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</si>
  <si>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</si>
  <si>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</si>
  <si>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</si>
  <si>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</si>
  <si>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</si>
  <si>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</si>
  <si>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</si>
  <si>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</si>
  <si>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</si>
  <si>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</si>
  <si>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</si>
  <si>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</si>
  <si>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</si>
  <si>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</si>
  <si>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</si>
  <si>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</si>
  <si>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</si>
  <si>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</si>
  <si>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</si>
  <si>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</si>
  <si>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</si>
  <si>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</si>
  <si>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</si>
  <si>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</si>
  <si>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</si>
  <si>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</si>
  <si>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</si>
  <si>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</si>
  <si>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</si>
  <si>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</si>
  <si>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</si>
  <si>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</si>
  <si>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</si>
  <si>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</si>
  <si>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</si>
  <si>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</si>
  <si>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</si>
  <si>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</si>
  <si>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</si>
  <si>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</si>
  <si>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</si>
  <si>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</si>
  <si>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</si>
  <si>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</si>
  <si>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</si>
  <si>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</si>
  <si>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</si>
  <si>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</si>
  <si>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</si>
  <si>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</si>
  <si>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</si>
  <si>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</si>
  <si>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</si>
  <si>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</si>
  <si>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</si>
  <si>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</si>
  <si>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</si>
  <si>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</si>
  <si>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</si>
  <si>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</si>
  <si>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</si>
  <si>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</si>
  <si>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</si>
  <si>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</si>
  <si>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</si>
  <si>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</si>
  <si>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</si>
  <si>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</si>
  <si>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</si>
  <si>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</si>
  <si>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</si>
  <si>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</si>
  <si>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</si>
  <si>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</si>
  <si>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</si>
  <si>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</si>
  <si>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</si>
  <si>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</si>
  <si>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</si>
  <si>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</si>
  <si>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</si>
  <si>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</si>
  <si>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</si>
  <si>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</si>
  <si>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</si>
  <si>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</si>
  <si>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</si>
  <si>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</si>
  <si>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</si>
  <si>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</si>
  <si>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</si>
  <si>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</si>
  <si>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</si>
  <si>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</si>
  <si>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</si>
  <si>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</si>
  <si>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</si>
  <si>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</si>
  <si>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</si>
  <si>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</si>
  <si>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</si>
  <si>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</si>
  <si>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</si>
  <si>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</si>
  <si>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</si>
  <si>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</si>
  <si>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</si>
  <si>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</si>
  <si>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</si>
  <si>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</si>
  <si>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</si>
  <si>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</si>
  <si>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</si>
  <si>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</si>
  <si>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</si>
  <si>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</si>
  <si>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</si>
  <si>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</si>
  <si>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</si>
  <si>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</si>
  <si>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</si>
  <si>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</si>
  <si>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</si>
  <si>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</si>
  <si>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</si>
  <si>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</si>
  <si>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</si>
  <si>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</si>
  <si>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</si>
  <si>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</si>
  <si>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</si>
  <si>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</si>
  <si>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</si>
  <si>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</si>
  <si>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</si>
  <si>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</si>
  <si>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</si>
  <si>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</si>
  <si>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</si>
  <si>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</si>
  <si>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</si>
  <si>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</si>
  <si>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</si>
  <si>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</si>
  <si>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</si>
  <si>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</si>
  <si>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</si>
  <si>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</si>
  <si>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</si>
  <si>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</si>
  <si>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</si>
  <si>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</si>
  <si>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</si>
  <si>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</si>
  <si>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</si>
  <si>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</si>
  <si>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</si>
  <si>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</si>
  <si>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</si>
  <si>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</si>
  <si>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</si>
  <si>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</si>
  <si>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</si>
  <si>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</si>
  <si>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</si>
  <si>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</si>
  <si>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</si>
  <si>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</si>
  <si>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</si>
  <si>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</si>
  <si>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</si>
  <si>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</si>
  <si>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</si>
  <si>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</si>
  <si>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</si>
  <si>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</si>
  <si>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</si>
  <si>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</si>
  <si>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</si>
  <si>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</si>
  <si>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</si>
  <si>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</si>
  <si>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</si>
  <si>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</si>
  <si>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</si>
  <si>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</si>
  <si>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</si>
  <si>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</si>
  <si>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</si>
  <si>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</si>
  <si>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</si>
  <si>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</si>
  <si>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</si>
  <si>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</si>
  <si>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</si>
  <si>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</si>
  <si>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</si>
  <si>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</si>
  <si>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</si>
  <si>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</si>
  <si>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</si>
  <si>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</si>
  <si>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</si>
  <si>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</si>
  <si>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</si>
  <si>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</si>
  <si>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</si>
  <si>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</si>
  <si>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</si>
  <si>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</si>
  <si>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</si>
  <si>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</si>
  <si>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</si>
  <si>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</si>
  <si>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</si>
  <si>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</si>
  <si>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</si>
  <si>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</si>
  <si>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</si>
  <si>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</si>
  <si>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</si>
  <si>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</si>
  <si>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</si>
  <si>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</si>
  <si>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</si>
  <si>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</si>
  <si>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</si>
  <si>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</si>
  <si>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</si>
  <si>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</si>
  <si>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</si>
  <si>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</si>
  <si>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</si>
  <si>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</si>
  <si>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</si>
  <si>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</si>
  <si>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</si>
  <si>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</si>
  <si>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</si>
  <si>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</si>
  <si>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</si>
  <si>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</si>
  <si>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</si>
  <si>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</si>
  <si>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</si>
  <si>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</si>
  <si>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</si>
  <si>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</si>
  <si>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</si>
  <si>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</si>
  <si>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</si>
  <si>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</si>
  <si>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</si>
  <si>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</si>
  <si>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</si>
  <si>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</si>
  <si>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</si>
  <si>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</si>
  <si>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</si>
  <si>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</si>
  <si>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</si>
  <si>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</si>
  <si>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</si>
  <si>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</si>
  <si>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</si>
  <si>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</si>
  <si>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</si>
  <si>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</si>
  <si>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</si>
  <si>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</si>
  <si>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</si>
  <si>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</si>
  <si>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</si>
  <si>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</si>
  <si>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</si>
  <si>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</si>
  <si>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</si>
  <si>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</si>
  <si>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</si>
  <si>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</si>
  <si>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</si>
  <si>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</si>
  <si>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</si>
  <si>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</si>
  <si>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</si>
  <si>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</si>
  <si>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</si>
  <si>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</si>
  <si>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</si>
  <si>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</si>
  <si>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</si>
  <si>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</si>
  <si>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</si>
  <si>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</si>
  <si>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</si>
  <si>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</si>
  <si>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</si>
  <si>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</si>
  <si>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</si>
  <si>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</si>
  <si>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</si>
  <si>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</si>
  <si>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</si>
  <si>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</si>
  <si>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</si>
  <si>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</si>
  <si>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</si>
  <si>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</si>
  <si>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</si>
  <si>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</si>
  <si>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</si>
  <si>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</si>
  <si>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</si>
  <si>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</si>
  <si>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</si>
  <si>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</si>
  <si>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</si>
  <si>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</si>
  <si>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</si>
  <si>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</si>
  <si>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</si>
  <si>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</si>
  <si>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</si>
  <si>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</si>
  <si>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</si>
  <si>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</si>
  <si>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</si>
  <si>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</si>
  <si>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</si>
  <si>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</si>
  <si>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</si>
  <si>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</si>
  <si>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</si>
  <si>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</si>
  <si>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</si>
  <si>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</si>
  <si>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</si>
  <si>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</si>
  <si>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</si>
  <si>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</si>
  <si>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</si>
  <si>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</si>
  <si>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</si>
  <si>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</si>
  <si>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</si>
  <si>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</si>
  <si>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</si>
  <si>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</si>
  <si>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</si>
  <si>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</si>
  <si>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</si>
  <si>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</si>
  <si>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</si>
  <si>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</si>
  <si>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</si>
  <si>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</si>
  <si>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</si>
  <si>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</si>
  <si>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</si>
  <si>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</si>
  <si>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</si>
  <si>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</si>
  <si>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</si>
  <si>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</si>
  <si>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</si>
  <si>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</si>
  <si>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</si>
  <si>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</si>
  <si>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</si>
  <si>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</si>
  <si>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</si>
  <si>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</si>
  <si>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</si>
  <si>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</si>
  <si>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</si>
  <si>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</si>
  <si>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</si>
  <si>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</si>
  <si>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</si>
  <si>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</si>
  <si>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</si>
  <si>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</si>
  <si>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</si>
  <si>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</si>
  <si>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</si>
  <si>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</si>
  <si>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</si>
  <si>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</si>
  <si>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</si>
  <si>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</si>
  <si>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</si>
  <si>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</si>
  <si>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</si>
  <si>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</si>
  <si>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</si>
  <si>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</si>
  <si>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</si>
  <si>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</si>
  <si>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</si>
  <si>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</si>
  <si>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</si>
  <si>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</si>
  <si>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</si>
  <si>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</si>
  <si>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</si>
  <si>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</si>
  <si>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</si>
  <si>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</si>
  <si>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</si>
  <si>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</si>
  <si>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</si>
  <si>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</si>
  <si>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</si>
  <si>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</si>
  <si>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</si>
  <si>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</si>
  <si>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</si>
  <si>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</si>
  <si>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</si>
  <si>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</si>
  <si>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</si>
  <si>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</si>
  <si>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</si>
  <si>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</si>
  <si>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</si>
  <si>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</si>
  <si>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</si>
  <si>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</si>
  <si>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</si>
  <si>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</si>
  <si>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</si>
  <si>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</si>
  <si>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</si>
  <si>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</si>
  <si>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</si>
  <si>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</si>
  <si>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</si>
  <si>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</si>
  <si>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</si>
  <si>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</si>
  <si>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</si>
  <si>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</si>
  <si>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</si>
  <si>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</si>
  <si>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</si>
  <si>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</si>
  <si>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</si>
  <si>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</si>
  <si>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</si>
  <si>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</si>
  <si>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</si>
  <si>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</si>
  <si>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</si>
  <si>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</si>
  <si>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</si>
  <si>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</si>
  <si>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</si>
  <si>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</si>
  <si>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</si>
  <si>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</si>
  <si>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</si>
  <si>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</si>
  <si>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</si>
  <si>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</si>
  <si>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</si>
  <si>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</si>
  <si>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</si>
  <si>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</si>
  <si>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</si>
  <si>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</si>
  <si>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</si>
  <si>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</si>
  <si>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</si>
  <si>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</si>
  <si>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</si>
  <si>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</si>
  <si>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</si>
  <si>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</si>
  <si>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</si>
  <si>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</si>
  <si>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</si>
  <si>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</si>
  <si>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</si>
  <si>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</si>
  <si>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</si>
  <si>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</si>
  <si>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</si>
  <si>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</si>
  <si>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</si>
  <si>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</si>
  <si>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</si>
  <si>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</si>
  <si>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</si>
  <si>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</si>
  <si>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</si>
  <si>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</si>
  <si>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</si>
  <si>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</si>
  <si>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</si>
  <si>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</si>
  <si>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</si>
  <si>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</si>
  <si>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</si>
  <si>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</si>
  <si>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</si>
  <si>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</si>
  <si>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</si>
  <si>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</si>
  <si>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</si>
  <si>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</si>
  <si>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</si>
  <si>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</si>
  <si>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</si>
  <si>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</si>
  <si>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</si>
  <si>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</si>
  <si>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</si>
  <si>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</si>
  <si>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</si>
  <si>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</si>
  <si>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</si>
  <si>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</si>
  <si>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</si>
  <si>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</si>
  <si>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</si>
  <si>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</si>
  <si>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</si>
  <si>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</si>
  <si>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</si>
  <si>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</si>
  <si>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</si>
  <si>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</si>
  <si>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</si>
  <si>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</si>
  <si>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</si>
  <si>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</si>
  <si>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</si>
  <si>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</si>
  <si>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</si>
  <si>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</si>
  <si>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</si>
  <si>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</si>
  <si>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</si>
  <si>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</si>
  <si>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</si>
  <si>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</si>
  <si>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</si>
  <si>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</si>
  <si>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</si>
  <si>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</si>
  <si>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</si>
  <si>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</si>
  <si>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</si>
  <si>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</si>
  <si>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</si>
  <si>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</si>
  <si>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</si>
  <si>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</si>
  <si>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</si>
  <si>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</si>
  <si>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</si>
  <si>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</si>
  <si>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</si>
  <si>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</si>
  <si>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</si>
  <si>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</si>
  <si>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</si>
  <si>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</si>
  <si>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</si>
  <si>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</si>
  <si>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</si>
  <si>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</si>
  <si>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</si>
  <si>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</si>
  <si>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</si>
  <si>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</si>
  <si>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</si>
  <si>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</si>
  <si>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</si>
  <si>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</si>
  <si>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</si>
  <si>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</si>
  <si>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</si>
  <si>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</si>
  <si>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</si>
  <si>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</si>
  <si>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</si>
  <si>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</si>
  <si>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</si>
  <si>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</si>
  <si>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</si>
  <si>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</si>
  <si>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</si>
  <si>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</si>
  <si>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</si>
  <si>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</si>
  <si>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</si>
  <si>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</si>
  <si>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</si>
  <si>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</si>
  <si>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</si>
  <si>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</si>
  <si>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</si>
  <si>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</si>
  <si>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</si>
  <si>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</si>
  <si>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</si>
  <si>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</si>
  <si>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</si>
  <si>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</si>
  <si>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</si>
  <si>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</si>
  <si>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</si>
  <si>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</si>
  <si>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</si>
  <si>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</si>
  <si>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</si>
  <si>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</si>
  <si>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</si>
  <si>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</si>
  <si>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</si>
  <si>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</si>
  <si>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</si>
  <si>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</si>
  <si>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</si>
  <si>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</si>
  <si>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</si>
  <si>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</si>
  <si>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</si>
  <si>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</si>
  <si>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</si>
  <si>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</si>
  <si>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</si>
  <si>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</si>
  <si>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</si>
  <si>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</si>
  <si>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</si>
  <si>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</si>
  <si>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</si>
  <si>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</si>
  <si>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</si>
  <si>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</si>
  <si>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</si>
  <si>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</si>
  <si>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</si>
  <si>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</si>
  <si>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</si>
  <si>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</si>
  <si>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</si>
  <si>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</si>
  <si>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</si>
  <si>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</si>
  <si>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</si>
  <si>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</si>
  <si>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</si>
  <si>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</si>
  <si>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</si>
  <si>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</si>
  <si>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</si>
  <si>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</si>
  <si>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</si>
  <si>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</si>
  <si>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</si>
  <si>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</si>
  <si>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</si>
  <si>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</si>
  <si>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</si>
  <si>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</si>
  <si>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</si>
  <si>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</si>
  <si>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</si>
  <si>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</si>
  <si>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</si>
  <si>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</si>
  <si>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</si>
  <si>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</si>
  <si>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</si>
  <si>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</si>
  <si>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</si>
  <si>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</si>
  <si>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</si>
  <si>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</si>
  <si>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</si>
  <si>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</si>
  <si>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</si>
  <si>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</si>
  <si>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</si>
  <si>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</si>
  <si>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</si>
  <si>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</si>
  <si>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</si>
  <si>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</si>
  <si>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</si>
  <si>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</si>
  <si>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</si>
  <si>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</si>
  <si>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</si>
  <si>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</si>
  <si>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</si>
  <si>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</si>
  <si>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</si>
  <si>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</si>
  <si>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</si>
  <si>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</si>
  <si>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</si>
  <si>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</si>
  <si>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</si>
  <si>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</si>
  <si>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</si>
  <si>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</si>
  <si>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</si>
  <si>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</si>
  <si>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</si>
  <si>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</si>
  <si>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</si>
  <si>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</si>
  <si>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</si>
  <si>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</si>
  <si>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</si>
  <si>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</si>
  <si>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</si>
  <si>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</si>
  <si>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</si>
  <si>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</si>
  <si>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</si>
  <si>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</si>
  <si>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</si>
  <si>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</si>
  <si>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</si>
  <si>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</si>
  <si>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</si>
  <si>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</si>
  <si>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</si>
  <si>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</si>
  <si>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</si>
  <si>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</si>
  <si>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</si>
  <si>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</si>
  <si>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</si>
  <si>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</si>
  <si>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</si>
  <si>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</si>
  <si>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</si>
  <si>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</si>
  <si>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</si>
  <si>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</si>
  <si>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</si>
  <si>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</si>
  <si>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</si>
  <si>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</si>
  <si>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</si>
  <si>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</si>
  <si>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</si>
  <si>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</si>
  <si>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PCM-20251023-00002088</t>
  </si>
  <si>
    <t>Cell Unavailable at RIY2C8864-L800-CA-P1-VIP @ Generator_SG  // FLM Team Facing access issue as Security not allowing to enter the Area "Its located inside Dariyah"</t>
  </si>
  <si>
    <t>PCM-20251023-00002175</t>
  </si>
  <si>
    <t>access not allowed by security, allowed time only from 9 to 5 , site located in NGHA</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</si>
  <si>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</si>
  <si>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</si>
  <si>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</si>
  <si>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</si>
  <si>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</si>
  <si>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</si>
  <si>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</si>
  <si>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PCM-20251024-00000369</t>
  </si>
  <si>
    <t xml:space="preserve">30 MIN </t>
  </si>
  <si>
    <t>jdmk2408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</si>
  <si>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</si>
  <si>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</si>
  <si>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</si>
  <si>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</si>
  <si>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</si>
  <si>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</si>
  <si>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PCM-20251024-00000342</t>
  </si>
  <si>
    <t>EM Team moved ETA: 10 min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</si>
</sst>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2" totalsRowShown="0" headerRowDxfId="157" dataDxfId="156" headerRowBorderDxfId="154" tableBorderDxfId="155" totalsRowBorderDxfId="153">
  <autoFilter ref="A1:CJ3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5" totalsRowShown="0" headerRowDxfId="48" dataDxfId="47" headerRowBorderDxfId="45" tableBorderDxfId="46" totalsRowBorderDxfId="44">
  <autoFilter ref="A1:L245"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5" totalsRowShown="0" headerRowDxfId="31" dataDxfId="30" headerRowBorderDxfId="28" tableBorderDxfId="29">
  <autoFilter ref="A1:L485"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291.36532662036916</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10.87033819444332</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45954.313752546295</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45954.313752546295</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45954.313752546295</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45954.313752546295</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45954.313752546295</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45954.313752546295</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45954.313752546295</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45954.313752546295</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45954.313752546295</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45954.313752546295</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45954.313752546295</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45954.313752546295</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45954.313752546295</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45954.313752546295</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45954.313752546295</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45954.313752546295</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45954.313752546295</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45954.313752546295</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45954.313752546295</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45954.313752546295</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45954.313752546295</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45954.313752546295</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45954.313752546295</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45954.313752546295</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45954.313752546295</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45954.313752546295</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45954.313752546295</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45954.313752546295</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45954.313752546295</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45954.313752546295</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45954.313752546295</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45954.313752546295</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45954.313752546295</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45954.313752546295</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45954.313752546295</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45954.313752546295</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45954.313752546295</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45954.313752546295</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45954.313752546295</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45954.313752546295</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45954.313752546295</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45954.313752546295</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45954.313752546295</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45954.313752546295</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45954.313752546295</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45954.313752546295</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45954.313752546295</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45954.313752546295</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45954.313752546295</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45954.313752546295</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45954.313752546295</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45954.313752546295</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45954.313752546295</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45954.313752546295</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45954.313752546295</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45954.313752546295</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45954.313752546295</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45954.313752546295</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45954.313752546295</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45954.313752546295</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45954.313752546295</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45954.313752546295</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45954.313752546295</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5F29DD50-FD3E-40A3-A6B8-F92C535C4326}"/>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2"/>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129.31391458333383</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9.8179770833303337</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8">
        <v>1</v>
      </c>
      <c r="D5" s="18" t="s">
        <v>30048</v>
      </c>
      <c r="E5" s="115" t="s">
        <v>38998</v>
      </c>
      <c r="F5" s="116">
        <v>45953.919421296298</v>
      </c>
      <c r="G5" s="117">
        <f ca="1">IFERROR(NOW()-F5,"-")</f>
        <v>0.39433124999777647</v>
      </c>
      <c r="H5" s="116">
        <v>45953.781921296293</v>
      </c>
      <c r="I5" s="18" t="str">
        <f>IFERROR(VLOOKUP(D5,DB!A:F,6,0),"")</f>
        <v>Generator-SG</v>
      </c>
      <c r="J5" s="18" t="str">
        <f>IFERROR(VLOOKUP(D5,DB!A:G,7,0),"")</f>
        <v>In progress</v>
      </c>
      <c r="K5" s="19"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t="s">
        <v>39088</v>
      </c>
      <c r="B6" s="18" t="str">
        <f>IFERROR(VLOOKUP(D6,DB!A:K,11,0),"")</f>
        <v>R2</v>
      </c>
      <c r="C6" s="162">
        <v>4</v>
      </c>
      <c r="D6" s="162" t="s">
        <v>18789</v>
      </c>
      <c r="E6" s="162" t="s">
        <v>38998</v>
      </c>
      <c r="F6" s="116">
        <v>45953.97384259259</v>
      </c>
      <c r="G6" s="117">
        <f ca="1">IFERROR(NOW()-F6,"-")</f>
        <v>0.33990995370550081</v>
      </c>
      <c r="H6" s="116">
        <v>45953.965509259258</v>
      </c>
      <c r="I6" s="18" t="str">
        <f>IFERROR(VLOOKUP(D6,DB!A:F,6,0),"")</f>
        <v>SCECO</v>
      </c>
      <c r="J6" s="18" t="str">
        <f>IFERROR(VLOOKUP(D6,DB!A:G,7,0),"")</f>
        <v>Dead</v>
      </c>
      <c r="K6" s="162" t="s">
        <v>39089</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45954.313752546295</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45954.313752546295</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45954.313752546295</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45954.313752546295</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45954.313752546295</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45954.313752546295</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45954.313752546295</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45954.313752546295</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45954.313752546295</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45954.313752546295</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45954.313752546295</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45954.313752546295</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45954.313752546295</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45954.313752546295</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45954.313752546295</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45954.313752546295</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45954.313752546295</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45954.313752546295</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45954.313752546295</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45954.313752546295</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45954.313752546295</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45954.313752546295</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45954.313752546295</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45954.313752546295</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45954.313752546295</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row r="32" spans="1:88" ht="31.5" customHeight="1">
      <c r="A32" s="114"/>
      <c r="B32" s="18" t="str">
        <f>IFERROR(VLOOKUP(D32,DB!A:K,11,0),"")</f>
        <v/>
      </c>
      <c r="C32" s="18"/>
      <c r="D32" s="18"/>
      <c r="E32" s="115"/>
      <c r="F32" s="116"/>
      <c r="G32" s="117">
        <f ca="1">IFERROR(NOW()-F32,"-")</f>
        <v>45954.313752546295</v>
      </c>
      <c r="H32" s="116"/>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2"/>
    </row>
  </sheetData>
  <dataValidations count="2">
    <dataValidation allowBlank="1" showInputMessage="1" showErrorMessage="1" sqref="E1" xr:uid="{4D935161-CDD3-4592-B877-3FB59C99E142}"/>
    <dataValidation type="list" allowBlank="1" showInputMessage="1" showErrorMessage="1" sqref="E3:E3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45954.313752546295</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45954.313752546295</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45954.313752546295</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45954.313752546295</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45954.313752546295</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45954.313752546295</v>
      </c>
      <c r="H7" s="22"/>
      <c r="I7" s="19" t="s">
        <v>39090</v>
      </c>
      <c r="J7" s="18" t="str">
        <f>IFERROR(VLOOKUP(D7,DB!A:G,7,0),"")</f>
        <v/>
      </c>
      <c r="K7" s="46"/>
      <c r="L7" s="23" t="str">
        <f>IFERROR(VLOOKUP(D7,DB!A:I,9,0),"")</f>
        <v/>
      </c>
    </row>
    <row r="8" spans="1:13" ht="15" customHeight="1">
      <c r="A8" s="19"/>
      <c r="B8" s="63" t="str">
        <f>IFERROR(VLOOKUP(D8,DB!A:K,11,0),"")</f>
        <v/>
      </c>
      <c r="C8" s="18"/>
      <c r="D8" s="18"/>
      <c r="E8" s="18"/>
      <c r="F8" s="20"/>
      <c r="G8" s="21">
        <f t="shared" ca="1" si="0"/>
        <v>45954.313752546295</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45954.313752546295</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45954.313752546295</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45954.313752546295</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45954.313752546295</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45954.313752546295</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45954.313752546295</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45954.313752546295</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45954.313752546295</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45954.313752546295</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45954.313752546295</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45954.313752546295</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45954.313752546295</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45954.313752546295</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45954.313752546295</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45954.313752546295</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45954.313752546295</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45954.313752546295</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45954.313752546295</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45954.313752546295</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45954.313752546295</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45954.313752546295</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45954.313752546295</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45954.313752546295</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45954.313752546295</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45954.313752546295</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45954.313752546295</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45954.313752546295</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45954.313752546295</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45954.313752546295</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45954.313752546295</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45954.313752546295</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45954.313752546295</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45954.313752546295</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45954.313752546295</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45954.313752546295</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45954.313752546295</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45954.313752546295</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45954.313752546295</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45954.313752546295</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45954.313752546295</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45954.313752546295</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45954.313752546295</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45954.313752546295</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45954.313752546295</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45954.313752546295</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45954.313752546295</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45954.313752546295</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45954.313752546295</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45954.313752546295</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45954.313752546295</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45954.313752546295</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45954.313752546295</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45954.313752546295</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45954.313752546295</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45954.313752546295</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45954.313752546295</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45954.313752546295</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45954.313752546295</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45954.313752546295</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45954.313752546295</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45954.313752546295</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45954.313752546295</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45954.313752546295</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45954.313752546295</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45954.313752546295</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45954.313752546295</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45954.313752546295</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45954.313752546295</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45954.313752546295</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45954.313752546295</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45954.313752546295</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45954.313752546295</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45954.313752546295</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45954.313752546295</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45954.313752546295</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45954.313752546295</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45954.313752546295</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45954.313752546295</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45954.313752546295</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45954.313752546295</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45954.313752546295</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45954.313752546295</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45954.313752546295</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45954.313752546295</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45954.313752546295</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45954.313752546295</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45954.313752546295</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45954.313752546295</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45954.313752546295</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45954.313752546295</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45954.313752546295</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45954.313752546295</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45954.313752546295</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45954.313752546295</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45954.313752546295</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45954.313752546295</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45954.313752546295</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45954.313752546295</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45954.313752546295</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45954.313752546295</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45954.313752546295</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45954.313752546295</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45954.313752546295</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45954.313752546295</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45954.313752546295</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45954.313752546295</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45954.313752546295</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45954.313752546295</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45954.313752546295</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45954.313752546295</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45954.313752546295</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45954.313752546295</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45954.313752546295</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45954.313752546295</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45954.313752546295</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45954.313752546295</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45954.313752546295</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45954.313752546295</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45954.313752546295</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45954.313752546295</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45954.313752546295</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45954.313752546295</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45954.313752546295</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45954.313752546295</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45954.313752546295</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45954.313752546295</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45954.313752546295</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45954.313752546295</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45954.313752546295</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45954.313752546295</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45954.313752546295</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45954.313752546295</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45954.313752546295</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45954.313752546295</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45954.313752546295</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45954.313752546295</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45954.313752546295</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45954.313752546295</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45954.313752546295</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45954.313752546295</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45954.313752546295</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45954.313752546295</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45954.313752546295</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45954.313752546295</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45954.313752546295</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45954.313752546295</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45954.313752546295</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45954.313752546295</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45954.313752546295</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45954.313752546295</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45954.313752546295</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45954.313752546295</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45954.313752546295</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45954.313752546295</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45954.313752546295</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45954.313752546295</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45954.313752546295</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45954.313752546295</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45954.313752546295</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45954.313752546295</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45954.313752546295</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45954.313752546295</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45954.313752546295</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45954.313752546295</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45954.313752546295</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45954.313752546295</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45954.313752546295</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45954.313752546295</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45954.313752546295</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45954.313752546295</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45954.313752546295</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45954.313752546295</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45954.313752546295</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45954.313752546295</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45954.313752546295</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45954.313752546295</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45954.313752546295</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45954.313752546295</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45954.313752546295</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45954.313752546295</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45954.313752546295</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45954.313752546295</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45954.313752546295</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45954.313752546295</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45954.313752546295</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45954.313752546295</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45954.313752546295</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45954.313752546295</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45954.313752546295</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45954.313752546295</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45954.313752546295</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45954.313752546295</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45954.313752546295</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45954.313752546295</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45954.313752546295</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45954.313752546295</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45954.313752546295</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45954.313752546295</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45954.313752546295</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45954.313752546295</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45954.313752546295</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45954.313752546295</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45954.313752546295</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45954.313752546295</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45954.313752546295</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45954.313752546295</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45954.313752546295</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45954.313752546295</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45954.313752546295</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45954.313752546295</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45954.313752546295</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45954.313752546295</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45954.313752546295</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45954.313752546295</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45954.313752546295</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45954.313752546295</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45954.313752546295</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45954.313752546295</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45954.313752546295</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45954.313752546295</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45954.313752546295</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45954.313752546295</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45954.313752546295</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45954.313752546295</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45954.313752546295</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45954.313752546295</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45954.313752546295</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45954.313752546295</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45954.313752546295</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45954.313752546295</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45954.313752546295</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45954.313752546295</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45954.313752546295</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45954.313752546295</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45954.313752546295</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45954.313752546295</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45954.313752546295</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45954.313752546295</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45954.313752546295</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45954.313752546295</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45954.313752546295</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45954.313752546295</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45954.313752546295</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45954.313752546295</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45954.313752546295</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45954.313752546295</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45954.313752546295</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45954.313752546295</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45954.313752546295</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45954.313752546295</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45954.313752546295</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45954.313752546295</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45954.313752546295</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45954.313752546295</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45954.313752546295</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45954.313752546295</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45954.313752546295</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45954.313752546295</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45954.313752546295</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45954.313752546295</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45954.313752546295</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45954.313752546295</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45954.313752546295</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45954.313752546295</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45954.313752546295</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45954.313752546295</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45954.313752546295</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45954.313752546295</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45954.313752546295</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45954.313752546295</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45954.313752546295</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45954.313752546295</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45954.313752546295</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45954.313752546295</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45954.313752546295</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45954.313752546295</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45954.313752546295</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45954.313752546295</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45954.313752546295</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45954.313752546295</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45954.313752546295</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45954.313752546295</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45954.313752546295</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45954.313752546295</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45954.313752546295</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45954.313752546295</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45954.313752546295</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45954.313752546295</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45954.313752546295</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45954.313752546295</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45954.313752546295</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45954.313752546295</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45954.313752546295</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45954.313752546295</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45954.313752546295</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45954.313752546295</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45954.313752546295</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45954.313752546295</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45954.313752546295</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45954.313752546295</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45954.313752546295</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45954.313752546295</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45954.313752546295</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45954.313752546295</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45954.313752546295</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45954.313752546295</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45954.313752546295</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45954.313752546295</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45954.313752546295</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45954.313752546295</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45954.313752546295</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45954.313752546295</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45954.313752546295</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45954.313752546295</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45954.313752546295</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45954.313752546295</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45954.313752546295</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45954.313752546295</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45954.313752546295</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45954.313752546295</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45954.313752546295</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45954.313752546295</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45954.313752546295</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45954.313752546295</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45954.313752546295</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45954.313752546295</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45954.313752546295</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45954.313752546295</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45954.313752546295</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45954.313752546295</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45954.313752546295</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45954.313752546295</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45954.313752546295</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45954.313752546295</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45954.313752546295</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45954.313752546295</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45954.313752546295</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45954.313752546295</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45954.313752546295</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45954.313752546295</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45954.313752546295</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45954.313752546295</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45954.313752546295</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45954.313752546295</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45954.313752546295</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45954.313752546295</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45954.313752546295</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45954.313752546295</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45954.313752546295</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45954.313752546295</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45954.313752546295</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45954.313752546295</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45954.313752546295</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45954.313752546295</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45954.313752546295</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45954.313752546295</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45954.313752546295</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45954.313752546295</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45954.313752546295</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45954.313752546295</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45954.313752546295</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45954.313752546295</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45954.313752546295</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45954.313752546295</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45954.313752546295</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45954.313752546295</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45954.313752546295</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45954.313752546295</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45954.313752546295</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45954.313752546295</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45954.313752546295</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45954.313752546295</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45954.313752546295</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45954.313752546295</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45954.313752546295</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45954.313752546295</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45954.313752546295</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45954.313752546295</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45954.313752546295</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45954.313752546295</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45954.313752546295</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45954.313752546295</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45954.313752546295</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45954.313752546295</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45954.313752546295</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45954.313752546295</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45954.313752546295</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45954.313752546295</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45954.313752546295</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45954.313752546295</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45954.313752546295</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45954.313752546295</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45954.313752546295</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45954.313752546295</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45954.313752546295</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45954.313752546295</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45954.313752546295</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45954.313752546295</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45954.313752546295</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45954.313752546295</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45954.313752546295</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45954.313752546295</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45954.313752546295</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45954.313752546295</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45954.313752546295</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45954.313752546295</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45954.313752546295</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45954.313752546295</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45954.313752546295</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45954.313752546295</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45954.313752546295</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45954.313752546295</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45954.313752546295</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45954.313752546295</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45954.313752546295</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45954.313752546295</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45954.313752546295</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45954.313752546295</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45954.313752546295</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45954.313752546295</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45954.313752546295</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45954.313752546295</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45954.313752546295</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45954.313752546295</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45954.313752546295</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45954.313752546295</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45954.313752546295</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45954.313752546295</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45954.313752546295</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45954.313752546295</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45954.313752546295</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45954.313752546295</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45954.313752546295</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45954.313752546295</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45954.313752546295</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45954.313752546295</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45954.313752546295</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45954.313752546295</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45954.313752546295</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45954.313752546295</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45954.313752546295</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45954.313752546295</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45954.313752546295</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45954.313752546295</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45954.313752546295</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45954.313752546295</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45954.313752546295</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45954.313752546295</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45954.313752546295</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45954.313752546295</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45954.313752546295</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45954.313752546295</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45954.313752546295</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45954.313752546295</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45954.313752546295</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45954.313752546295</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45954.313752546295</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45954.313752546295</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45954.313752546295</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45954.313752546295</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45954.313752546295</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45954.313752546295</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45954.313752546295</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45954.313752546295</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45954.313752546295</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45954.313752546295</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45954.313752546295</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45954.313752546295</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45954.313752546295</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45954.313752546295</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45954.313752546295</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45954.313752546295</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45954.313752546295</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45954.313752546295</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45954.313752546295</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45954.313752546295</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45954.313752546295</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45954.313752546295</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45954.313752546295</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45954.313752546295</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45954.313752546295</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45954.313752546295</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45954.313752546295</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45954.313752546295</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45954.313752546295</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45954.313752546295</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45954.313752546295</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45954.313752546295</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45954.313752546295</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45954.313752546295</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45954.313752546295</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45954.313752546295</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45954.313752546295</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45954.313752546295</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45954.313752546295</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45954.313752546295</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45954.313752546295</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45954.313752546295</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45954.313752546295</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45954.313752546295</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45954.313752546295</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45954.313752546295</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45954.313752546295</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45954.313752546295</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45954.313752546295</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45954.313752546295</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45954.313752546295</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45954.313752546295</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45954.313752546295</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45954.313752546295</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45954.313752546295</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45954.313752546295</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45954.313752546295</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45954.313752546295</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45954.313752546295</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45954.313752546295</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45954.313752546295</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45954.313752546295</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45954.313752546295</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45954.313752546295</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45954.313752546295</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45954.313752546295</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45954.313752546295</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45954.313752546295</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45954.313752546295</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45954.313752546295</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45954.313752546295</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45954.313752546295</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45954.313752546295</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45954.313752546295</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45954.313752546295</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45954.313752546295</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45954.313752546295</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45954.313752546295</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45954.313752546295</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45954.313752546295</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45954.313752546295</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45954.313752546295</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45954.313752546295</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45954.313752546295</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45954.313752546295</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45954.313752546295</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45954.313752546295</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45954.313752546295</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45954.313752546295</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45954.313752546295</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45954.313752546295</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45954.313752546295</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45954.313752546295</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45954.313752546295</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45954.313752546295</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45954.313752546295</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45954.313752546295</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45954.313752546295</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45954.313752546295</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45954.313752546295</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45954.313752546295</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45954.313752546295</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45954.313752546295</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45954.313752546295</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45954.313752546295</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45954.313752546295</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45954.313752546295</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45954.313752546295</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45954.313752546295</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45954.313752546295</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45954.313752546295</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45954.313752546295</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45954.313752546295</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45954.313752546295</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45954.313752546295</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45954.313752546295</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45954.313752546295</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45954.313752546295</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45954.313752546295</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45954.313752546295</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45954.313752546295</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45954.313752546295</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45954.313752546295</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45954.313752546295</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45954.313752546295</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45954.313752546295</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45954.313752546295</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45954.313752546295</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45954.313752546295</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45954.313752546295</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45954.313752546295</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45954.313752546295</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45954.313752546295</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45954.313752546295</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45954.313752546295</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45954.313752546295</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45954.313752546295</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45954.313752546295</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45954.313752546295</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45954.313752546295</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45954.313752546295</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45954.313752546295</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45954.313752546295</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45954.313752546295</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45954.313752546295</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45954.313752546295</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45954.313752546295</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45954.313752546295</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45954.313752546295</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45954.313752546295</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45954.313752546295</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45954.313752546295</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45954.313752546295</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45954.313752546295</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45954.313752546295</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45954.313752546295</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45954.313752546295</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45954.313752546295</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45954.313752546295</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45954.313752546295</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45954.313752546295</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45954.313752546295</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45954.313752546295</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45954.313752546295</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45954.313752546295</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45954.313752546295</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45954.313752546295</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45954.313752546295</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45954.313752546295</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45954.313752546295</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45954.313752546295</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45954.313752546295</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45954.313752546295</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45954.313752546295</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45954.313752546295</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45954.313752546295</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45954.313752546295</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45954.313752546295</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45954.313752546295</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45954.313752546295</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45954.313752546295</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45954.313752546295</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45954.313752546295</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45954.313752546295</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45954.313752546295</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45954.313752546295</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45954.313752546295</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45954.313752546295</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45954.313752546295</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45954.313752546295</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45954.313752546295</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45954.313752546295</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45954.313752546295</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45954.313752546295</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45954.313752546295</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45954.313752546295</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45954.313752546295</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45954.313752546295</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45954.313752546295</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45954.313752546295</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45954.313752546295</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45954.313752546295</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45954.313752546295</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45954.313752546295</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45954.313752546295</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45954.313752546295</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45954.313752546295</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45954.313752546295</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45954.313752546295</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45954.313752546295</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45954.313752546295</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45954.313752546295</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45954.313752546295</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45954.313752546295</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45954.313752546295</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45954.313752546295</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45954.313752546295</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45954.313752546295</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45954.313752546295</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45954.313752546295</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45954.313752546295</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45954.313752546295</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45954.313752546295</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45954.313752546295</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45954.313752546295</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45954.313752546295</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45954.313752546295</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45954.313752546295</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45954.313752546295</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45954.313752546295</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45954.313752546295</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45954.313752546295</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45954.313752546295</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45954.313752546295</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45954.313752546295</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45954.313752546295</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45954.313752546295</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45954.313752546295</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45954.313752546295</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45954.313752546295</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45954.313752546295</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45954.313752546295</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45954.313752546295</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45954.313752546295</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45954.313752546295</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45954.313752546295</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45954.313752546295</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45954.313752546295</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45954.313752546295</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45954.313752546295</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45954.313752546295</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45954.313752546295</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45954.313752546295</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45954.313752546295</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45954.313752546295</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45954.313752546295</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45954.313752546295</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45954.313752546295</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45954.313752546295</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45954.313752546295</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45954.313752546295</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45954.313752546295</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45954.313752546295</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45954.313752546295</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45954.313752546295</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45954.313752546295</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45954.313752546295</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45954.313752546295</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45954.313752546295</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45954.313752546295</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45954.313752546295</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45954.313752546295</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45954.313752546295</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45954.313752546295</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45954.313752546295</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45954.313752546295</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45954.313752546295</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45954.313752546295</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45954.313752546295</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45954.313752546295</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45954.313752546295</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45954.313752546295</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45954.313752546295</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45954.313752546295</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45954.313752546295</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45954.313752546295</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45954.313752546295</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45954.313752546295</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45954.313752546295</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45954.313752546295</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45954.313752546295</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45954.313752546295</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45954.313752546295</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45954.313752546295</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45954.313752546295</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45954.313752546295</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45954.313752546295</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45954.313752546295</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45954.313752546295</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45954.313752546295</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45954.313752546295</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45954.313752546295</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45954.313752546295</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45954.313752546295</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45954.313752546295</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45954.313752546295</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45954.313752546295</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45954.313752546295</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45954.313752546295</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45954.313752546295</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45954.313752546295</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45954.313752546295</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45954.313752546295</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45954.313752546295</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45954.313752546295</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45954.313752546295</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45954.313752546295</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45954.313752546295</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45954.313752546295</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45954.313752546295</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45954.313752546295</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45954.313752546295</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45954.313752546295</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45954.313752546295</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45954.313752546295</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45954.313752546295</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45954.313752546295</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45954.313752546295</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45954.313752546295</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45954.313752546295</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45954.313752546295</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45954.313752546295</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45954.313752546295</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45954.313752546295</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45954.313752546295</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45954.313752546295</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45954.313752546295</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45954.313752546295</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45954.313752546295</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45954.313752546295</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45954.313752546295</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45954.313752546295</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45954.313752546295</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45954.313752546295</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45954.313752546295</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45954.313752546295</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45954.313752546295</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45954.313752546295</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45954.313752546295</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45954.313752546295</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45954.313752546295</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45954.313752546295</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45954.313752546295</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45954.313752546295</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45954.313752546295</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45954.313752546295</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45954.313752546295</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45954.313752546295</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45954.313752546295</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45954.313752546295</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45954.313752546295</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45954.313752546295</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45954.313752546295</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45954.313752546295</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45954.313752546295</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45954.313752546295</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45954.313752546295</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45954.313752546295</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45954.313752546295</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45954.313752546295</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45954.313752546295</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45954.313752546295</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45954.313752546295</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45954.313752546295</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45954.313752546295</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45954.313752546295</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45954.313752546295</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45954.313752546295</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45954.313752546295</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45954.313752546295</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45954.313752546295</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45954.313752546295</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45954.313752546295</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45954.313752546295</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45954.313752546295</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45954.313752546295</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45954.313752546295</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45954.313752546295</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45954.313752546295</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45954.313752546295</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45954.313752546295</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45954.313752546295</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45954.313752546295</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45954.313752546295</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45954.313752546295</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45954.313752546295</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45954.313752546295</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45954.313752546295</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45954.313752546295</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45954.313752546295</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45954.313752546295</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45954.313752546295</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45954.313752546295</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45954.313752546295</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45954.313752546295</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45954.313752546295</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45954.313752546295</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45954.313752546295</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45954.313752546295</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45954.313752546295</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45954.313752546295</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45954.313752546295</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45954.313752546295</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45954.313752546295</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45954.313752546295</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45954.313752546295</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45954.313752546295</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45954.313752546295</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45954.313752546295</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45954.313752546295</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45954.313752546295</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45954.313752546295</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45954.313752546295</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45954.313752546295</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45954.313752546295</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45954.313752546295</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45954.313752546295</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45954.313752546295</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45954.313752546295</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45954.313752546295</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45954.313752546295</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45954.313752546295</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45954.313752546295</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45954.313752546295</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45954.313752546295</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45954.313752546295</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45954.313752546295</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45954.313752546295</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45954.313752546295</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45954.313752546295</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45954.313752546295</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45954.313752546295</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45954.313752546295</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45954.313752546295</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45954.313752546295</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45954.313752546295</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45954.313752546295</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45954.313752546295</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45954.313752546295</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45954.313752546295</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45954.313752546295</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45954.313752546295</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45954.313752546295</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45954.313752546295</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45954.313752546295</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45954.313752546295</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45954.313752546295</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45954.313752546295</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45954.313752546295</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45954.313752546295</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45954.313752546295</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45954.313752546295</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45954.313752546295</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45954.313752546295</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45954.313752546295</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45954.313752546295</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45954.313752546295</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45954.313752546295</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45954.313752546295</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45954.313752546295</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45954.313752546295</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45954.313752546295</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45954.313752546295</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45954.313752546295</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45954.313752546295</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45954.313752546295</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45954.313752546295</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45954.313752546295</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45954.313752546295</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45954.313752546295</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45954.313752546295</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45954.313752546295</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45954.313752546295</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45954.313752546295</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45954.313752546295</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45954.313752546295</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45954.313752546295</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45954.313752546295</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45954.313752546295</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45954.313752546295</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45954.313752546295</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45954.313752546295</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45954.313752546295</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45954.313752546295</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45954.313752546295</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45954.313752546295</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45954.313752546295</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45954.313752546295</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45954.313752546295</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45954.313752546295</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45954.313752546295</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45954.313752546295</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45954.313752546295</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45954.313752546295</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45954.313752546295</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45954.313752546295</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45954.313752546295</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45954.313752546295</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45954.313752546295</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45954.313752546295</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45954.313752546295</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45954.313752546295</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45954.313752546295</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45954.313752546295</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45954.313752546295</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45954.313752546295</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45954.313752546295</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45954.313752546295</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45954.313752546295</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45954.313752546295</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45954.313752546295</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45954.313752546295</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45954.313752546295</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45954.313752546295</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45954.313752546295</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45954.313752546295</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45954.313752546295</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45954.313752546295</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45954.313752546295</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45954.313752546295</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45954.313752546295</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45954.313752546295</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45954.313752546295</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45954.313752546295</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45954.313752546295</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45954.313752546295</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45954.313752546295</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45954.313752546295</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45954.313752546295</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45954.313752546295</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45954.313752546295</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45954.313752546295</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45954.313752546295</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45954.313752546295</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45954.313752546295</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45954.313752546295</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45954.313752546295</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45954.313752546295</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45954.313752546295</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45954.313752546295</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45954.313752546295</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45954.313752546295</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45954.313752546295</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45954.313752546295</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45954.313752546295</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45954.313752546295</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45954.313752546295</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45954.313752546295</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45954.313752546295</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45954.313752546295</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45954.313752546295</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45954.313752546295</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45954.313752546295</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45954.313752546295</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45954.313752546295</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45954.313752546295</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45954.313752546295</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45954.313752546295</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45954.313752546295</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45954.313752546295</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45954.313752546295</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45954.313752546295</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45954.313752546295</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45954.313752546295</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45954.313752546295</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45954.313752546295</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45954.313752546295</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45954.313752546295</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45954.313752546295</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45954.313752546295</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45954.313752546295</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45954.313752546295</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45954.313752546295</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45954.313752546295</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45954.313752546295</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45954.313752546295</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45954.313752546295</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45954.313752546295</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45954.313752546295</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45954.313752546295</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45954.313752546295</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45954.313752546295</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45954.313752546295</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45954.313752546295</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45954.313752546295</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45954.313752546295</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45954.313752546295</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45954.313752546295</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45954.313752546295</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45954.313752546295</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45954.313752546295</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45954.313752546295</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45954.313752546295</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45954.313752546295</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45954.313752546295</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45954.313752546295</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45954.313752546295</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45954.313752546295</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45954.313752546295</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45954.313752546295</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45954.313752546295</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45954.313752546295</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45954.313752546295</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45954.313752546295</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45954.313752546295</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45954.313752546295</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45954.313752546295</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45954.313752546295</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45954.313752546295</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45954.313752546295</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45954.313752546295</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45954.313752546295</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45954.313752546295</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45954.313752546295</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45954.313752546295</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45954.313752546295</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45954.313752546295</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45954.313752546295</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45954.313752546295</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45954.313752546295</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45954.313752546295</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45954.313752546295</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45954.313752546295</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45954.313752546295</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45954.313752546295</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45954.313752546295</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45954.313752546295</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45954.313752546295</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45954.313752546295</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45954.313752546295</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45954.313752546295</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45954.313752546295</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45954.313752546295</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45954.313752546295</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45954.313752546295</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45954.313752546295</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45954.313752546295</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45954.313752546295</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45954.313752546295</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45954.313752546295</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45954.313752546295</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45954.313752546295</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45954.313752546295</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45954.313752546295</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45954.313752546295</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45954.313752546295</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45954.313752546295</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45954.313752546295</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45954.313752546295</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45954.313752546295</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5"/>
  <sheetViews>
    <sheetView tabSelected="1" workbookViewId="0">
      <selection activeCell="E6" sqref="E6"/>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39091</v>
      </c>
      <c r="B2" s="97" t="str">
        <f>IFERROR(VLOOKUP(D2,DB!A:K,11,0),"")</f>
        <v>R4</v>
      </c>
      <c r="C2" s="98">
        <v>1</v>
      </c>
      <c r="D2" s="94" t="s">
        <v>35115</v>
      </c>
      <c r="E2" s="99" t="s">
        <v>38998</v>
      </c>
      <c r="F2" s="100">
        <v>45703.480717592596</v>
      </c>
      <c r="G2" s="101">
        <f ca="1">IFERROR(NOW()-F2,"")</f>
        <v>250.8330349536991</v>
      </c>
      <c r="H2" s="100">
        <v>45703.474768518521</v>
      </c>
      <c r="I2" s="97" t="str">
        <f>IFERROR(VLOOKUP(D2,DB!A:F,6,0),"")</f>
        <v>SCECO</v>
      </c>
      <c r="J2" s="97" t="str">
        <f>IFERROR(VLOOKUP(D2,DB!A:G,7,0),"")</f>
        <v>Dead</v>
      </c>
      <c r="K2" s="102" t="s">
        <v>39092</v>
      </c>
      <c r="L2" s="94" t="str">
        <f>IFERROR(VLOOKUP(D2,DB!A:I,9,0),"")</f>
        <v>Latis</v>
      </c>
    </row>
    <row r="3" spans="1:16" ht="30" customHeight="1">
      <c r="A3" s="120" t="s">
        <v>39093</v>
      </c>
      <c r="B3" s="97" t="str">
        <f>IFERROR(VLOOKUP(D3,DB!A:K,11,0),"")</f>
        <v>R4</v>
      </c>
      <c r="C3" s="121">
        <v>1</v>
      </c>
      <c r="D3" s="94" t="s">
        <v>27420</v>
      </c>
      <c r="E3" s="99" t="s">
        <v>38998</v>
      </c>
      <c r="F3" s="124">
        <v>45953.634722222225</v>
      </c>
      <c r="G3" s="125">
        <f ca="1">IFERROR(NOW()-F3,"")</f>
        <v>0.67903032407048158</v>
      </c>
      <c r="H3" s="124">
        <v>45953.546631944446</v>
      </c>
      <c r="I3" s="120" t="str">
        <f>IFERROR(VLOOKUP(D3,DB!A:F,6,0),"")</f>
        <v>SCECO</v>
      </c>
      <c r="J3" s="120" t="str">
        <f>IFERROR(VLOOKUP(D3,DB!A:G,7,0),"")</f>
        <v>Dead</v>
      </c>
      <c r="K3" s="126" t="s">
        <v>39094</v>
      </c>
      <c r="L3" s="122" t="str">
        <f>IFERROR(VLOOKUP(D3,DB!A:I,9,0),"")</f>
        <v>Latis</v>
      </c>
    </row>
    <row r="4" spans="1:16" ht="15" customHeight="1">
      <c r="A4" s="120" t="s">
        <v>39095</v>
      </c>
      <c r="B4" s="120" t="str">
        <f>IFERROR(VLOOKUP(D4,DB!A:K,11,0),"")</f>
        <v>R4</v>
      </c>
      <c r="C4" s="121">
        <v>2</v>
      </c>
      <c r="D4" s="94" t="s">
        <v>35586</v>
      </c>
      <c r="E4" s="99" t="s">
        <v>38998</v>
      </c>
      <c r="F4" s="124">
        <v>45953.820138888892</v>
      </c>
      <c r="G4" s="125">
        <f ca="1">IFERROR(NOW()-F4,"")</f>
        <v>0.49361365740332985</v>
      </c>
      <c r="H4" s="124">
        <v>45953.776747685188</v>
      </c>
      <c r="I4" s="120" t="str">
        <f>IFERROR(VLOOKUP(D4,DB!A:F,6,0),"")</f>
        <v>SCECO</v>
      </c>
      <c r="J4" s="120" t="str">
        <f>IFERROR(VLOOKUP(D4,DB!A:G,7,0),"")</f>
        <v>In progress</v>
      </c>
      <c r="K4" s="126" t="s">
        <v>39096</v>
      </c>
      <c r="L4" s="122" t="str">
        <f>IFERROR(VLOOKUP(D4,DB!A:I,9,0),"")</f>
        <v>Latis</v>
      </c>
    </row>
    <row r="5" spans="1:16" ht="15" customHeight="1">
      <c r="A5" s="120" t="s">
        <v>39097</v>
      </c>
      <c r="B5" s="120" t="str">
        <f>IFERROR(VLOOKUP(D5,DB!A:K,11,0),"")</f>
        <v>R4</v>
      </c>
      <c r="C5" s="121">
        <v>1</v>
      </c>
      <c r="D5" s="122" t="s">
        <v>23941</v>
      </c>
      <c r="E5" s="99" t="s">
        <v>38998</v>
      </c>
      <c r="F5" s="124">
        <v>45954.302777777775</v>
      </c>
      <c r="G5" s="125">
        <f ca="1">IFERROR(NOW()-F5,"")</f>
        <v>1.0974768520100042E-2</v>
      </c>
      <c r="H5" s="124">
        <v>45954.275879629633</v>
      </c>
      <c r="I5" s="120" t="str">
        <f>IFERROR(VLOOKUP(D5,DB!A:F,6,0),"")</f>
        <v>SCECO</v>
      </c>
      <c r="J5" s="120" t="str">
        <f>IFERROR(VLOOKUP(D5,DB!A:G,7,0),"")</f>
        <v>Good</v>
      </c>
      <c r="K5" s="126" t="s">
        <v>39098</v>
      </c>
      <c r="L5" s="122" t="str">
        <f>IFERROR(VLOOKUP(D5,DB!A:I,9,0),"")</f>
        <v>Latis</v>
      </c>
    </row>
    <row r="6" spans="1:16" ht="15" customHeight="1">
      <c r="A6" s="120"/>
      <c r="B6" s="120" t="str">
        <f>IFERROR(VLOOKUP(D6,DB!A:K,11,0),"")</f>
        <v>R4</v>
      </c>
      <c r="C6" s="121"/>
      <c r="D6" s="122" t="s">
        <v>39099</v>
      </c>
      <c r="E6" s="99" t="s">
        <v>38998</v>
      </c>
      <c r="F6" s="124">
        <v>45954.309305555558</v>
      </c>
      <c r="G6" s="125">
        <f ca="1">IFERROR(NOW()-F6,"")</f>
        <v>4.4469907370512374E-3</v>
      </c>
      <c r="H6" s="124">
        <v>45954.303090277775</v>
      </c>
      <c r="I6" s="120" t="str">
        <f>IFERROR(VLOOKUP(D6,DB!A:F,6,0),"")</f>
        <v>Generator-SG</v>
      </c>
      <c r="J6" s="120" t="str">
        <f>IFERROR(VLOOKUP(D6,DB!A:G,7,0),"")</f>
        <v>Dead</v>
      </c>
      <c r="K6" s="126"/>
      <c r="L6" s="122" t="str">
        <f>IFERROR(VLOOKUP(D6,DB!A:I,9,0),"")</f>
        <v>Latis</v>
      </c>
    </row>
    <row r="7" spans="1:16" ht="15" customHeight="1">
      <c r="A7" s="120"/>
      <c r="B7" s="120" t="str">
        <f>IFERROR(VLOOKUP(D7,DB!A:K,11,0),"")</f>
        <v/>
      </c>
      <c r="C7" s="121"/>
      <c r="D7" s="122"/>
      <c r="E7" s="99"/>
      <c r="F7" s="124"/>
      <c r="G7" s="125">
        <f ca="1">IFERROR(NOW()-F7,"")</f>
        <v>45954.313752546295</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99"/>
      <c r="F8" s="124"/>
      <c r="G8" s="125">
        <f ca="1">IFERROR(NOW()-F8,"")</f>
        <v>45954.313752546295</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45954.313752546295</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45954.313752546295</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45954.313752546295</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45954.313752546295</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122"/>
      <c r="E13" s="123"/>
      <c r="F13" s="124"/>
      <c r="G13" s="125">
        <f ca="1">IFERROR(NOW()-F13,"")</f>
        <v>45954.313752546295</v>
      </c>
      <c r="H13" s="124"/>
      <c r="I13" s="120" t="str">
        <f>IFERROR(VLOOKUP(D13,DB!A:F,6,0),"")</f>
        <v/>
      </c>
      <c r="J13" s="120" t="str">
        <f>IFERROR(VLOOKUP(D13,DB!A:G,7,0),"")</f>
        <v/>
      </c>
      <c r="K13" s="126"/>
      <c r="L13" s="122" t="str">
        <f>IFERROR(VLOOKUP(D13,DB!A:I,9,0),"")</f>
        <v/>
      </c>
    </row>
    <row r="14" spans="1:16" ht="15" customHeight="1">
      <c r="A14" s="120"/>
      <c r="B14" s="120" t="str">
        <f>IFERROR(VLOOKUP(D15,DB!A:K,11,0),"")</f>
        <v/>
      </c>
      <c r="C14" s="121"/>
      <c r="D14" s="122"/>
      <c r="E14" s="123"/>
      <c r="F14" s="124"/>
      <c r="G14" s="125">
        <f ca="1">IFERROR(NOW()-F14,"")</f>
        <v>45954.313752546295</v>
      </c>
      <c r="H14" s="124"/>
      <c r="I14" s="120" t="str">
        <f>IFERROR(VLOOKUP(D15,DB!A:F,6,0),"")</f>
        <v/>
      </c>
      <c r="J14" s="120" t="str">
        <f>IFERROR(VLOOKUP(D15,DB!A:G,7,0),"")</f>
        <v/>
      </c>
      <c r="K14" s="126"/>
      <c r="L14" s="122" t="str">
        <f>IFERROR(VLOOKUP(D15,DB!A:I,9,0),"")</f>
        <v/>
      </c>
    </row>
    <row r="15" spans="1:16" ht="15" customHeight="1">
      <c r="A15" s="120"/>
      <c r="B15" s="120" t="str">
        <f>IFERROR(VLOOKUP(#REF!,DB!A:K,11,0),"")</f>
        <v/>
      </c>
      <c r="C15" s="121"/>
      <c r="D15" s="122"/>
      <c r="E15" s="123"/>
      <c r="F15" s="124"/>
      <c r="G15" s="125">
        <f ca="1">IFERROR(NOW()-F15,"")</f>
        <v>45954.313752546295</v>
      </c>
      <c r="H15" s="124"/>
      <c r="I15" s="120" t="str">
        <f>IFERROR(VLOOKUP(#REF!,DB!A:F,6,0),"")</f>
        <v/>
      </c>
      <c r="J15" s="120" t="str">
        <f>IFERROR(VLOOKUP(#REF!,DB!A:G,7,0),"")</f>
        <v/>
      </c>
      <c r="K15" s="126"/>
      <c r="L15" s="122" t="str">
        <f>IFERROR(VLOOKUP(#REF!,DB!A:I,9,0),"")</f>
        <v/>
      </c>
    </row>
    <row r="16" spans="1:16" ht="15" customHeight="1">
      <c r="A16" s="120"/>
      <c r="B16" s="120" t="str">
        <f>IFERROR(VLOOKUP(D16,DB!A:K,11,0),"")</f>
        <v/>
      </c>
      <c r="C16" s="121"/>
      <c r="D16" s="122"/>
      <c r="E16" s="123"/>
      <c r="F16" s="124"/>
      <c r="G16" s="125">
        <f ca="1">IFERROR(NOW()-F16,"")</f>
        <v>45954.313752546295</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45954.313752546295</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45954.313752546295</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45954.313752546295</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45954.313752546295</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45954.313752546295</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45954.313752546295</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45954.313752546295</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45954.313752546295</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45954.313752546295</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45954.313752546295</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45954.313752546295</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45954.313752546295</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45954.313752546295</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45954.313752546295</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45954.313752546295</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45954.313752546295</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45954.313752546295</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45954.313752546295</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45954.313752546295</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45954.313752546295</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45954.313752546295</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45954.313752546295</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45954.313752546295</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45954.313752546295</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45954.313752546295</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45954.313752546295</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45954.313752546295</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45954.313752546295</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45954.313752546295</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45954.313752546295</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45954.313752546295</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45954.313752546295</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45954.313752546295</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45954.313752546295</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45954.313752546295</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45954.313752546295</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45954.313752546295</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45954.313752546295</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45954.313752546295</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45954.313752546295</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45954.313752546295</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45954.313752546295</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45954.313752546295</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45954.313752546295</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45954.313752546295</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45954.313752546295</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45954.313752546295</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45954.313752546295</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45954.313752546295</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45954.313752546295</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45954.313752546295</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45954.313752546295</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45954.313752546295</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45954.313752546295</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45954.313752546295</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45954.313752546295</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45954.313752546295</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45954.313752546295</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45954.313752546295</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45954.313752546295</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45954.313752546295</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45954.313752546295</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45954.313752546295</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45954.313752546295</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45954.313752546295</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45954.313752546295</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45954.313752546295</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45954.313752546295</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45954.313752546295</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45954.313752546295</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45954.313752546295</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45954.313752546295</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45954.313752546295</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45954.313752546295</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45954.313752546295</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45954.313752546295</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45954.313752546295</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45954.313752546295</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45954.313752546295</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45954.313752546295</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45954.313752546295</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45954.313752546295</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45954.313752546295</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45954.313752546295</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45954.313752546295</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45954.313752546295</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45954.313752546295</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45954.313752546295</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45954.313752546295</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45954.313752546295</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45954.313752546295</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45954.313752546295</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45954.313752546295</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45954.313752546295</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45954.313752546295</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45954.313752546295</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45954.313752546295</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45954.313752546295</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45954.313752546295</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45954.313752546295</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45954.313752546295</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45954.313752546295</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45954.313752546295</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45954.313752546295</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45954.313752546295</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45954.313752546295</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45954.313752546295</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45954.313752546295</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45954.313752546295</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45954.313752546295</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45954.313752546295</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45954.313752546295</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45954.313752546295</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45954.313752546295</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45954.313752546295</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45954.313752546295</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45954.313752546295</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45954.313752546295</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45954.313752546295</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45954.313752546295</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45954.313752546295</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45954.313752546295</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45954.313752546295</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45954.313752546295</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45954.313752546295</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45954.313752546295</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45954.313752546295</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45954.313752546295</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45954.313752546295</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45954.313752546295</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45954.313752546295</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45954.313752546295</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45954.313752546295</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45954.313752546295</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45954.313752546295</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45954.313752546295</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45954.313752546295</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45954.313752546295</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45954.313752546295</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45954.313752546295</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45954.313752546295</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45954.313752546295</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45954.313752546295</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45954.313752546295</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45954.313752546295</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45954.313752546295</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45954.313752546295</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45954.313752546295</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45954.313752546295</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45954.313752546295</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45954.313752546295</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45954.313752546295</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45954.313752546295</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45954.313752546295</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45954.313752546295</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45954.313752546295</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45954.313752546295</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45954.313752546295</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45954.313752546295</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45954.313752546295</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45954.313752546295</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45954.313752546295</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45954.313752546295</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45954.313752546295</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45954.313752546295</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45954.313752546295</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45954.313752546295</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45954.313752546295</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45954.313752546295</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45954.313752546295</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45954.313752546295</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45954.313752546295</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45954.313752546295</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45954.313752546295</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45954.313752546295</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45954.313752546295</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45954.313752546295</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45954.313752546295</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45954.313752546295</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45954.313752546295</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45954.313752546295</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45954.313752546295</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45954.313752546295</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45954.313752546295</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45954.313752546295</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45954.313752546295</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45954.313752546295</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45954.313752546295</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45954.313752546295</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45954.313752546295</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45954.313752546295</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45954.313752546295</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45954.313752546295</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45954.313752546295</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45954.313752546295</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45954.313752546295</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45954.313752546295</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45954.313752546295</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45954.313752546295</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45954.313752546295</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45954.313752546295</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45954.313752546295</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45954.313752546295</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45954.313752546295</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45954.313752546295</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45954.313752546295</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45954.313752546295</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45954.313752546295</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45954.313752546295</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45954.313752546295</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45954.313752546295</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45954.313752546295</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45954.313752546295</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45954.313752546295</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45954.313752546295</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45954.313752546295</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45954.313752546295</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45954.313752546295</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45954.313752546295</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45954.313752546295</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45954.313752546295</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45954.313752546295</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45954.313752546295</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45954.313752546295</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45954.313752546295</v>
      </c>
      <c r="H241" s="124"/>
      <c r="I241" s="120" t="str">
        <f>IFERROR(VLOOKUP(D241,DB!A:F,6,0),"")</f>
        <v/>
      </c>
      <c r="J241" s="120" t="str">
        <f>IFERROR(VLOOKUP(D241,DB!A:G,7,0),"")</f>
        <v/>
      </c>
      <c r="K241" s="126"/>
      <c r="L241" s="122" t="str">
        <f>IFERROR(VLOOKUP(D241,DB!A:I,9,0),"")</f>
        <v/>
      </c>
    </row>
    <row r="242" spans="1:12" ht="15" customHeight="1">
      <c r="A242" s="120"/>
      <c r="B242" s="120" t="str">
        <f>IFERROR(VLOOKUP(D242,DB!A:K,11,0),"")</f>
        <v/>
      </c>
      <c r="C242" s="121"/>
      <c r="D242" s="122"/>
      <c r="E242" s="123"/>
      <c r="F242" s="124"/>
      <c r="G242" s="125">
        <f ca="1">IFERROR(NOW()-F242,"")</f>
        <v>45954.313752546295</v>
      </c>
      <c r="H242" s="124"/>
      <c r="I242" s="120" t="str">
        <f>IFERROR(VLOOKUP(D242,DB!A:F,6,0),"")</f>
        <v/>
      </c>
      <c r="J242" s="120" t="str">
        <f>IFERROR(VLOOKUP(D242,DB!A:G,7,0),"")</f>
        <v/>
      </c>
      <c r="K242" s="126"/>
      <c r="L242" s="122" t="str">
        <f>IFERROR(VLOOKUP(D242,DB!A:I,9,0),"")</f>
        <v/>
      </c>
    </row>
    <row r="243" spans="1:12" ht="15" customHeight="1">
      <c r="A243" s="120"/>
      <c r="B243" s="120" t="str">
        <f>IFERROR(VLOOKUP(D243,DB!A:K,11,0),"")</f>
        <v/>
      </c>
      <c r="C243" s="121"/>
      <c r="D243" s="122"/>
      <c r="E243" s="123"/>
      <c r="F243" s="124"/>
      <c r="G243" s="125">
        <f ca="1">IFERROR(NOW()-F243,"")</f>
        <v>45954.313752546295</v>
      </c>
      <c r="H243" s="124"/>
      <c r="I243" s="120" t="str">
        <f>IFERROR(VLOOKUP(D243,DB!A:F,6,0),"")</f>
        <v/>
      </c>
      <c r="J243" s="120" t="str">
        <f>IFERROR(VLOOKUP(D243,DB!A:G,7,0),"")</f>
        <v/>
      </c>
      <c r="K243" s="126"/>
      <c r="L243" s="122" t="str">
        <f>IFERROR(VLOOKUP(D243,DB!A:I,9,0),"")</f>
        <v/>
      </c>
    </row>
    <row r="244" spans="1:12" ht="15" customHeight="1">
      <c r="A244" s="120"/>
      <c r="B244" s="120" t="str">
        <f>IFERROR(VLOOKUP(D244,DB!A:K,11,0),"")</f>
        <v/>
      </c>
      <c r="C244" s="121"/>
      <c r="D244" s="122"/>
      <c r="E244" s="123"/>
      <c r="F244" s="124"/>
      <c r="G244" s="125">
        <f ca="1">IFERROR(NOW()-F244,"")</f>
        <v>45954.313752546295</v>
      </c>
      <c r="H244" s="124"/>
      <c r="I244" s="120" t="str">
        <f>IFERROR(VLOOKUP(D244,DB!A:F,6,0),"")</f>
        <v/>
      </c>
      <c r="J244" s="120" t="str">
        <f>IFERROR(VLOOKUP(D244,DB!A:G,7,0),"")</f>
        <v/>
      </c>
      <c r="K244" s="126"/>
      <c r="L244" s="122" t="str">
        <f>IFERROR(VLOOKUP(D244,DB!A:I,9,0),"")</f>
        <v/>
      </c>
    </row>
    <row r="245" spans="1:12" ht="15" customHeight="1">
      <c r="A245" s="127"/>
      <c r="B245" s="127" t="str">
        <f>IFERROR(VLOOKUP(D245,DB!A:K,11,0),"")</f>
        <v/>
      </c>
      <c r="C245" s="128"/>
      <c r="D245" s="129"/>
      <c r="E245" s="130"/>
      <c r="F245" s="131"/>
      <c r="G245" s="132">
        <f ca="1">IFERROR(NOW()-F245,"")</f>
        <v>45954.313752546295</v>
      </c>
      <c r="H245" s="131"/>
      <c r="I245" s="127" t="str">
        <f>IFERROR(VLOOKUP(D245,DB!A:F,6,0),"")</f>
        <v/>
      </c>
      <c r="J245" s="127" t="str">
        <f>IFERROR(VLOOKUP(D245,DB!A:G,7,0),"")</f>
        <v/>
      </c>
      <c r="K245" s="133"/>
      <c r="L245" s="129" t="str">
        <f>IFERROR(VLOOKUP(D245,DB!A:I,9,0),"")</f>
        <v/>
      </c>
    </row>
  </sheetData>
  <dataValidations count="2">
    <dataValidation allowBlank="1" showInputMessage="1" showErrorMessage="1" sqref="E1" xr:uid="{A4F81451-56CC-4543-9497-104C4E44EE4B}"/>
    <dataValidation type="list" allowBlank="1" showInputMessage="1" showErrorMessage="1" sqref="E2:E8"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2"/>
  <sheetViews>
    <sheetView workbookViewId="0">
      <selection activeCell="A5" sqref="A5:X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39100</v>
      </c>
      <c r="B2" s="37" t="str">
        <f>IFERROR(VLOOKUP(D2,DB!A:K,11,0),"")</f>
        <v>R5</v>
      </c>
      <c r="C2" s="37">
        <v>3</v>
      </c>
      <c r="D2" s="119" t="s">
        <v>36034</v>
      </c>
      <c r="E2" s="37" t="s">
        <v>38998</v>
      </c>
      <c r="F2" s="38">
        <v>45891.832060185188</v>
      </c>
      <c r="G2" s="145">
        <f ca="1">IFERROR(NOW()-F2,"")</f>
        <v>62.48169236110698</v>
      </c>
      <c r="H2" s="38">
        <v>45891.790393518517</v>
      </c>
      <c r="I2" s="37" t="str">
        <f>IFERROR(VLOOKUP(D2,DB!A:F,6,0),"")</f>
        <v>Generator-SG</v>
      </c>
      <c r="J2" s="37" t="str">
        <f>IFERROR(VLOOKUP(D2,DB!A:G,7,0),"")</f>
        <v>Vandalized</v>
      </c>
      <c r="K2" s="37" t="s">
        <v>39101</v>
      </c>
      <c r="L2" s="37" t="str">
        <f>IFERROR(VLOOKUP(D2,DB!A:I,9,0),"")</f>
        <v>Latis</v>
      </c>
      <c r="M2" s="118"/>
    </row>
    <row r="3" spans="1:13" ht="30.75">
      <c r="A3" s="37" t="s">
        <v>39102</v>
      </c>
      <c r="B3" s="37" t="str">
        <f>IFERROR(VLOOKUP(D3,DB!A:K,11,0),"")</f>
        <v>R5</v>
      </c>
      <c r="C3" s="37">
        <v>1</v>
      </c>
      <c r="D3" s="37" t="s">
        <v>31329</v>
      </c>
      <c r="E3" s="37" t="s">
        <v>39079</v>
      </c>
      <c r="F3" s="38">
        <v>45926.188877314817</v>
      </c>
      <c r="G3" s="145">
        <f t="shared" ref="G3" ca="1" si="0">IFERROR(NOW()-F3,"")</f>
        <v>28.124875231478654</v>
      </c>
      <c r="H3" s="38">
        <v>45926.158159722225</v>
      </c>
      <c r="I3" s="37" t="str">
        <f>IFERROR(VLOOKUP(D3,DB!A:F,6,0),"")</f>
        <v>SCECO</v>
      </c>
      <c r="J3" s="37" t="str">
        <f>IFERROR(VLOOKUP(D3,DB!A:G,7,0),"")</f>
        <v>Good</v>
      </c>
      <c r="K3" s="37" t="s">
        <v>39103</v>
      </c>
      <c r="L3" s="37" t="str">
        <f>IFERROR(VLOOKUP(D3,DB!A:I,9,0),"")</f>
        <v>Latis</v>
      </c>
      <c r="M3" s="118"/>
    </row>
    <row r="4" spans="1:13" ht="48" customHeight="1">
      <c r="A4" s="153" t="s">
        <v>39104</v>
      </c>
      <c r="B4" s="153" t="str">
        <f>IFERROR(VLOOKUP(D4,DB!A:K,11,0),"")</f>
        <v>R5</v>
      </c>
      <c r="C4" s="153">
        <v>1</v>
      </c>
      <c r="D4" s="153" t="s">
        <v>34781</v>
      </c>
      <c r="E4" s="153" t="s">
        <v>39079</v>
      </c>
      <c r="F4" s="154">
        <v>45948.661111111112</v>
      </c>
      <c r="G4" s="155">
        <f ca="1">IFERROR(NOW()-F4,"")</f>
        <v>5.6526414351828862</v>
      </c>
      <c r="H4" s="154">
        <v>45948.661111111112</v>
      </c>
      <c r="I4" s="153" t="str">
        <f>IFERROR(VLOOKUP(D4,DB!A:F,6,0),"")</f>
        <v>SCECO</v>
      </c>
      <c r="J4" s="153" t="str">
        <f>IFERROR(VLOOKUP(D4,DB!A:G,7,0),"")</f>
        <v>Dead</v>
      </c>
      <c r="K4" s="153" t="s">
        <v>39105</v>
      </c>
      <c r="L4" s="153" t="str">
        <f>IFERROR(VLOOKUP(D4,DB!A:I,9,0),"")</f>
        <v>Latis</v>
      </c>
    </row>
    <row r="5" spans="1:13" ht="15">
      <c r="A5" s="153" t="s">
        <v>39106</v>
      </c>
      <c r="B5" s="153" t="str">
        <f>IFERROR(VLOOKUP(D5,DB!A:K,11,0),"")</f>
        <v>R5</v>
      </c>
      <c r="C5" s="153">
        <v>5</v>
      </c>
      <c r="D5" s="153" t="s">
        <v>34675</v>
      </c>
      <c r="E5" s="153" t="s">
        <v>39079</v>
      </c>
      <c r="F5" s="154">
        <v>45954.274363425924</v>
      </c>
      <c r="G5" s="155">
        <f ca="1">IFERROR(NOW()-F5,"")</f>
        <v>3.938912037119735E-2</v>
      </c>
      <c r="H5" s="154">
        <v>45954.267881944441</v>
      </c>
      <c r="I5" s="153" t="str">
        <f>IFERROR(VLOOKUP(D5,DB!A:F,6,0),"")</f>
        <v>SCECO</v>
      </c>
      <c r="J5" s="153" t="str">
        <f>IFERROR(VLOOKUP(D5,DB!A:G,7,0),"")</f>
        <v>Good</v>
      </c>
      <c r="K5" s="153" t="s">
        <v>39107</v>
      </c>
      <c r="L5" s="153" t="str">
        <f>IFERROR(VLOOKUP(D5,DB!A:I,9,0),"")</f>
        <v>Latis</v>
      </c>
    </row>
    <row r="6" spans="1:13" ht="15">
      <c r="A6" s="153"/>
      <c r="B6" s="153" t="str">
        <f>IFERROR(VLOOKUP(D6,DB!A:K,11,0),"")</f>
        <v/>
      </c>
      <c r="C6" s="153"/>
      <c r="D6" s="153"/>
      <c r="E6" s="153"/>
      <c r="F6" s="154"/>
      <c r="G6" s="155">
        <f ca="1">IFERROR(NOW()-F6,"")</f>
        <v>45954.313752546295</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45954.313752546295</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45954.313752546295</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45954.313752546295</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45954.313752546295</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45954.313752546295</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45954.313752546295</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45954.313752546295</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45954.313752546295</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45954.313752546295</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45954.313752546295</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45954.313752546295</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45954.313752546295</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45954.313752546295</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45954.313752546295</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45954.313752546295</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45954.313752546295</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45954.313752546295</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45954.313752546295</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45954.313752546295</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45954.313752546295</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45954.313752546295</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45954.313752546295</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45954.313752546295</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45954.313752546295</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45954.313752546295</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45954.313752546295</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45954.313752546295</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45954.313752546295</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45954.313752546295</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45954.313752546295</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45954.313752546295</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45954.313752546295</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45954.313752546295</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45954.313752546295</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45954.313752546295</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45954.313752546295</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45954.313752546295</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45954.313752546295</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45954.313752546295</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45954.313752546295</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45954.313752546295</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45954.313752546295</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45954.313752546295</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45954.313752546295</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45954.313752546295</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45954.313752546295</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45954.313752546295</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45954.313752546295</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45954.313752546295</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45954.313752546295</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45954.313752546295</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45954.313752546295</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45954.313752546295</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45954.313752546295</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45954.313752546295</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45954.313752546295</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45954.313752546295</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45954.313752546295</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45954.313752546295</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45954.313752546295</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45954.313752546295</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45954.313752546295</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45954.313752546295</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45954.313752546295</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45954.313752546295</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45954.313752546295</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45954.313752546295</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45954.313752546295</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45954.313752546295</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45954.313752546295</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45954.313752546295</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45954.313752546295</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45954.313752546295</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45954.313752546295</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45954.313752546295</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45954.313752546295</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45954.313752546295</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45954.313752546295</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45954.313752546295</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45954.313752546295</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45954.313752546295</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45954.313752546295</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45954.313752546295</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45954.313752546295</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45954.313752546295</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45954.313752546295</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45954.313752546295</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45954.313752546295</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45954.313752546295</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45954.313752546295</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45954.313752546295</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45954.313752546295</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45954.313752546295</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45954.313752546295</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45954.313752546295</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45954.313752546295</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45954.313752546295</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45954.313752546295</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45954.313752546295</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45954.313752546295</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45954.313752546295</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45954.313752546295</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45954.313752546295</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45954.313752546295</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45954.313752546295</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45954.313752546295</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45954.313752546295</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45954.313752546295</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45954.313752546295</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45954.313752546295</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45954.313752546295</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45954.313752546295</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45954.313752546295</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45954.313752546295</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45954.313752546295</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45954.313752546295</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45954.313752546295</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45954.313752546295</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45954.313752546295</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45954.313752546295</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45954.313752546295</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45954.313752546295</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45954.313752546295</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45954.313752546295</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45954.313752546295</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45954.313752546295</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45954.313752546295</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45954.313752546295</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45954.313752546295</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45954.313752546295</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45954.313752546295</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45954.313752546295</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45954.313752546295</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45954.313752546295</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45954.313752546295</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45954.313752546295</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45954.313752546295</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45954.313752546295</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45954.313752546295</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45954.313752546295</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45954.313752546295</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45954.313752546295</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45954.313752546295</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45954.313752546295</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45954.313752546295</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45954.313752546295</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45954.313752546295</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45954.313752546295</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45954.313752546295</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45954.313752546295</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45954.313752546295</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45954.313752546295</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45954.313752546295</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45954.313752546295</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45954.313752546295</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45954.313752546295</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45954.313752546295</v>
      </c>
      <c r="H163" s="154"/>
      <c r="I163" s="153" t="str">
        <f>IFERROR(VLOOKUP(D163,DB!A:F,6,0),"")</f>
        <v/>
      </c>
      <c r="J163" s="153" t="str">
        <f>IFERROR(VLOOKUP(D163,DB!A:G,7,0),"")</f>
        <v/>
      </c>
      <c r="K163" s="153"/>
      <c r="L163" s="153" t="str">
        <f>IFERROR(VLOOKUP(D163,DB!A:I,9,0),"")</f>
        <v/>
      </c>
    </row>
    <row r="164" spans="1:12" ht="15">
      <c r="A164" s="153"/>
      <c r="B164" s="153" t="str">
        <f>IFERROR(VLOOKUP(D164,DB!A:K,11,0),"")</f>
        <v/>
      </c>
      <c r="C164" s="153"/>
      <c r="D164" s="153"/>
      <c r="E164" s="153"/>
      <c r="F164" s="154"/>
      <c r="G164" s="155">
        <f ca="1">IFERROR(NOW()-F164,"")</f>
        <v>45954.313752546295</v>
      </c>
      <c r="H164" s="154"/>
      <c r="I164" s="153" t="str">
        <f>IFERROR(VLOOKUP(D164,DB!A:F,6,0),"")</f>
        <v/>
      </c>
      <c r="J164" s="153" t="str">
        <f>IFERROR(VLOOKUP(D164,DB!A:G,7,0),"")</f>
        <v/>
      </c>
      <c r="K164" s="153"/>
      <c r="L164" s="153" t="str">
        <f>IFERROR(VLOOKUP(D164,DB!A:I,9,0),"")</f>
        <v/>
      </c>
    </row>
    <row r="165" spans="1:12" ht="15">
      <c r="A165" s="159"/>
      <c r="B165" s="159" t="str">
        <f>IFERROR(VLOOKUP(D165,DB!A:K,11,0),"")</f>
        <v/>
      </c>
      <c r="C165" s="159"/>
      <c r="D165" s="159"/>
      <c r="E165" s="159"/>
      <c r="F165" s="160"/>
      <c r="G165" s="161">
        <f ca="1">IFERROR(NOW()-F165,"")</f>
        <v>45954.313752546295</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45954.313752546295</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45954.313752546295</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45954.313752546295</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45954.313752546295</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45954.313752546295</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45954.313752546295</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45954.313752546295</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45954.313752546295</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45954.313752546295</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45954.313752546295</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45954.313752546295</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45954.313752546295</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45954.313752546295</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45954.313752546295</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45954.313752546295</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45954.313752546295</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45954.313752546295</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45954.313752546295</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45954.313752546295</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45954.313752546295</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45954.313752546295</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45954.313752546295</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45954.313752546295</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45954.313752546295</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45954.313752546295</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45954.313752546295</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45954.313752546295</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45954.313752546295</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45954.313752546295</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45954.313752546295</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45954.313752546295</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45954.313752546295</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45954.313752546295</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45954.313752546295</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45954.313752546295</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45954.313752546295</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45954.313752546295</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45954.313752546295</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45954.313752546295</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45954.313752546295</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45954.313752546295</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45954.313752546295</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45954.313752546295</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45954.313752546295</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45954.313752546295</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45954.313752546295</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45954.313752546295</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45954.313752546295</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45954.313752546295</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45954.313752546295</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45954.313752546295</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45954.313752546295</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45954.313752546295</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45954.313752546295</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45954.313752546295</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45954.313752546295</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45954.313752546295</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45954.313752546295</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45954.313752546295</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45954.313752546295</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45954.313752546295</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45954.313752546295</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45954.313752546295</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45954.313752546295</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45954.313752546295</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45954.313752546295</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45954.313752546295</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45954.313752546295</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45954.313752546295</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45954.313752546295</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45954.313752546295</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45954.313752546295</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45954.313752546295</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45954.313752546295</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45954.313752546295</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45954.313752546295</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45954.313752546295</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45954.313752546295</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45954.313752546295</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45954.313752546295</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45954.313752546295</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45954.313752546295</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45954.313752546295</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45954.313752546295</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45954.313752546295</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45954.313752546295</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45954.313752546295</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45954.313752546295</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45954.313752546295</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45954.313752546295</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45954.313752546295</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45954.313752546295</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45954.313752546295</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45954.313752546295</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45954.313752546295</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45954.313752546295</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45954.313752546295</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45954.313752546295</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45954.313752546295</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45954.313752546295</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45954.313752546295</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45954.313752546295</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45954.313752546295</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45954.313752546295</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45954.313752546295</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45954.313752546295</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45954.313752546295</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45954.313752546295</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45954.313752546295</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45954.313752546295</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45954.313752546295</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45954.313752546295</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45954.313752546295</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45954.313752546295</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45954.313752546295</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45954.313752546295</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45954.313752546295</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45954.313752546295</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45954.313752546295</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45954.313752546295</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45954.313752546295</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45954.313752546295</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45954.313752546295</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45954.313752546295</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45954.313752546295</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45954.313752546295</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45954.313752546295</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45954.313752546295</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45954.313752546295</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45954.313752546295</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45954.313752546295</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45954.313752546295</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45954.313752546295</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45954.313752546295</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45954.313752546295</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45954.313752546295</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45954.313752546295</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45954.313752546295</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45954.313752546295</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45954.313752546295</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45954.313752546295</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45954.313752546295</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45954.313752546295</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45954.313752546295</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45954.313752546295</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45954.313752546295</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45954.313752546295</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45954.313752546295</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45954.313752546295</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45954.313752546295</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45954.313752546295</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45954.313752546295</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45954.313752546295</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45954.313752546295</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45954.313752546295</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45954.313752546295</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45954.313752546295</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45954.313752546295</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45954.313752546295</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45954.313752546295</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45954.313752546295</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45954.313752546295</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45954.313752546295</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45954.313752546295</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45954.313752546295</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45954.313752546295</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45954.313752546295</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45954.313752546295</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45954.313752546295</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45954.313752546295</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45954.313752546295</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45954.313752546295</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45954.313752546295</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45954.313752546295</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45954.313752546295</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45954.313752546295</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45954.313752546295</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45954.313752546295</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45954.313752546295</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45954.313752546295</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45954.313752546295</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45954.313752546295</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45954.313752546295</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45954.313752546295</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45954.313752546295</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45954.313752546295</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45954.313752546295</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45954.313752546295</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45954.313752546295</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45954.313752546295</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45954.313752546295</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45954.313752546295</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45954.313752546295</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45954.313752546295</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45954.313752546295</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45954.313752546295</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45954.313752546295</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45954.313752546295</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45954.313752546295</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45954.313752546295</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45954.313752546295</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45954.313752546295</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45954.313752546295</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45954.313752546295</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45954.313752546295</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45954.313752546295</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45954.313752546295</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45954.313752546295</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45954.313752546295</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45954.313752546295</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45954.313752546295</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45954.313752546295</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45954.313752546295</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45954.313752546295</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45954.313752546295</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45954.313752546295</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45954.313752546295</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45954.313752546295</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45954.313752546295</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45954.313752546295</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45954.313752546295</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45954.313752546295</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45954.313752546295</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45954.313752546295</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45954.313752546295</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45954.313752546295</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45954.313752546295</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45954.313752546295</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45954.313752546295</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45954.313752546295</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45954.313752546295</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45954.313752546295</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45954.313752546295</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45954.313752546295</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45954.313752546295</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45954.313752546295</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45954.313752546295</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45954.313752546295</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45954.313752546295</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45954.313752546295</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45954.313752546295</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45954.313752546295</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45954.313752546295</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45954.313752546295</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45954.313752546295</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45954.313752546295</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45954.313752546295</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45954.313752546295</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45954.313752546295</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45954.313752546295</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45954.313752546295</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45954.313752546295</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45954.313752546295</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45954.313752546295</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45954.313752546295</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45954.313752546295</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45954.313752546295</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45954.313752546295</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45954.313752546295</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45954.313752546295</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45954.313752546295</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45954.313752546295</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45954.313752546295</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45954.313752546295</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45954.313752546295</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45954.313752546295</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45954.313752546295</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45954.313752546295</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45954.313752546295</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45954.313752546295</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45954.313752546295</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45954.313752546295</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45954.313752546295</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45954.313752546295</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45954.313752546295</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45954.313752546295</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45954.313752546295</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45954.313752546295</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45954.313752546295</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45954.313752546295</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45954.313752546295</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45954.313752546295</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45954.313752546295</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45954.313752546295</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45954.313752546295</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45954.313752546295</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45954.313752546295</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45954.313752546295</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45954.313752546295</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45954.313752546295</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45954.313752546295</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45954.313752546295</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45954.313752546295</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45954.313752546295</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45954.313752546295</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45954.313752546295</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45954.313752546295</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45954.313752546295</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45954.313752546295</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45954.313752546295</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45954.313752546295</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45954.313752546295</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45954.313752546295</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45954.313752546295</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45954.313752546295</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45954.313752546295</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45954.313752546295</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45954.313752546295</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45954.313752546295</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45954.313752546295</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45954.313752546295</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45954.313752546295</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45954.313752546295</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45954.313752546295</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45954.313752546295</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45954.313752546295</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45954.313752546295</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45954.313752546295</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45954.313752546295</v>
      </c>
      <c r="H484" s="160"/>
      <c r="I484" s="159" t="str">
        <f>IFERROR(VLOOKUP(D484,DB!A:F,6,0),"")</f>
        <v/>
      </c>
      <c r="J484" s="159" t="str">
        <f>IFERROR(VLOOKUP(D484,DB!A:G,7,0),"")</f>
        <v/>
      </c>
      <c r="K484" s="159"/>
      <c r="L484" s="159" t="str">
        <f>IFERROR(VLOOKUP(D484,DB!A:I,9,0),"")</f>
        <v/>
      </c>
    </row>
    <row r="485" spans="1:12" ht="15">
      <c r="A485" s="159"/>
      <c r="B485" s="159" t="str">
        <f>IFERROR(VLOOKUP(D485,DB!A:K,11,0),"")</f>
        <v/>
      </c>
      <c r="C485" s="159"/>
      <c r="D485" s="159"/>
      <c r="E485" s="159"/>
      <c r="F485" s="160"/>
      <c r="G485" s="161">
        <f ca="1">IFERROR(NOW()-F485,"")</f>
        <v>45954.313752546295</v>
      </c>
      <c r="H485" s="160"/>
      <c r="I485" s="159" t="str">
        <f>IFERROR(VLOOKUP(D485,DB!A:F,6,0),"")</f>
        <v/>
      </c>
      <c r="J485" s="159" t="str">
        <f>IFERROR(VLOOKUP(D485,DB!A:G,7,0),"")</f>
        <v/>
      </c>
      <c r="K485" s="159"/>
      <c r="L485" s="159" t="str">
        <f>IFERROR(VLOOKUP(D485,DB!A:I,9,0),"")</f>
        <v/>
      </c>
    </row>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5" ht="15"/>
    <row r="596" ht="15"/>
    <row r="598" ht="15"/>
    <row r="599" ht="15"/>
    <row r="600" ht="15"/>
    <row r="601" ht="15"/>
    <row r="603" ht="15"/>
    <row r="604" ht="15"/>
    <row r="611" ht="15"/>
    <row r="612" ht="15"/>
    <row r="613" ht="15"/>
    <row r="614" ht="15"/>
    <row r="615" ht="15"/>
    <row r="616" ht="15"/>
    <row r="619" ht="15"/>
    <row r="620" ht="15"/>
    <row r="621" ht="15"/>
    <row r="622" ht="15"/>
    <row r="623" ht="15"/>
    <row r="624" ht="15"/>
    <row r="625" ht="15"/>
    <row r="626" ht="15"/>
    <row r="627" ht="15"/>
    <row r="628" ht="15"/>
    <row r="629" ht="15"/>
    <row r="630"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6" ht="15"/>
    <row r="687" ht="15"/>
    <row r="724" ht="15"/>
    <row r="725" ht="15"/>
    <row r="726" ht="15"/>
    <row r="727" ht="15"/>
    <row r="728" ht="15"/>
    <row r="729" ht="15"/>
    <row r="730" ht="15"/>
    <row r="731" ht="15"/>
    <row r="732" ht="15"/>
    <row r="733"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4" ht="15"/>
    <row r="815" ht="15"/>
    <row r="816" ht="15"/>
    <row r="818" ht="15"/>
    <row r="819"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2" ht="15"/>
    <row r="853" ht="15"/>
    <row r="1023" ht="15"/>
    <row r="1024" ht="15"/>
    <row r="1025" ht="15"/>
    <row r="1026" ht="15"/>
    <row r="1027" ht="15"/>
    <row r="1028" ht="15"/>
    <row r="1034" ht="15"/>
    <row r="1035" ht="15"/>
    <row r="1036" ht="15"/>
    <row r="1037" ht="15"/>
    <row r="1038" ht="15"/>
    <row r="1039" ht="15"/>
    <row r="1040"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1" ht="15"/>
    <row r="1092" ht="15"/>
    <row r="1098" ht="15"/>
    <row r="1099" ht="15"/>
    <row r="1101" ht="15"/>
    <row r="1102" ht="15"/>
    <row r="1103" ht="15"/>
    <row r="1104" ht="15"/>
    <row r="1105" ht="15"/>
    <row r="1106" ht="15"/>
    <row r="1107" ht="15"/>
    <row r="1109" ht="15"/>
    <row r="1110" ht="15"/>
    <row r="1111"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7" ht="15"/>
    <row r="1180" ht="15"/>
    <row r="1181" ht="15"/>
    <row r="1182" ht="15"/>
    <row r="1183" ht="15"/>
    <row r="1184" ht="15"/>
    <row r="1185" ht="15"/>
    <row r="1186" ht="15"/>
    <row r="1187" ht="15"/>
    <row r="1188" ht="15"/>
    <row r="1189" ht="15"/>
    <row r="1190" ht="15"/>
    <row r="1191" ht="15"/>
    <row r="1192" ht="15"/>
    <row r="1193" ht="15"/>
    <row r="1195" ht="15"/>
    <row r="1196" ht="15"/>
    <row r="1197" ht="15"/>
    <row r="1198" ht="15"/>
    <row r="1199" ht="15"/>
    <row r="1200" ht="15"/>
    <row r="1201" ht="15"/>
    <row r="1202" ht="15"/>
    <row r="1203" ht="15"/>
    <row r="1204" ht="15"/>
    <row r="1205" ht="15"/>
    <row r="1206" ht="15"/>
    <row r="1209" ht="15"/>
    <row r="1210" ht="15"/>
    <row r="1211" ht="15"/>
    <row r="1212" ht="15"/>
    <row r="1213" ht="15"/>
    <row r="1214" ht="15"/>
    <row r="1215" ht="15"/>
    <row r="1217" ht="15"/>
    <row r="1218" ht="15"/>
    <row r="1219" ht="15"/>
    <row r="1220" ht="15"/>
    <row r="1221" ht="15"/>
    <row r="1222" ht="15"/>
    <row r="1223" ht="15"/>
    <row r="1224" ht="15"/>
    <row r="1225" ht="15"/>
    <row r="1226" ht="15"/>
    <row r="1227" ht="15"/>
    <row r="1229" ht="15"/>
    <row r="1230" ht="15"/>
    <row r="1231" ht="15"/>
    <row r="1232" ht="15"/>
    <row r="1233" ht="15"/>
    <row r="1234" ht="15"/>
    <row r="1235" ht="15"/>
    <row r="1236" ht="15"/>
    <row r="1237" ht="15"/>
    <row r="1238" ht="15"/>
    <row r="1246" ht="15"/>
    <row r="1247" ht="15"/>
    <row r="1250" ht="15"/>
    <row r="1251" ht="15"/>
    <row r="1252" ht="15"/>
    <row r="1253" ht="15"/>
    <row r="1254" ht="15"/>
    <row r="1255" ht="15"/>
    <row r="1256" ht="15"/>
    <row r="1257" ht="15"/>
    <row r="1260" ht="15"/>
    <row r="1261" ht="15"/>
    <row r="1262" ht="15"/>
    <row r="1263" ht="15"/>
    <row r="1264" ht="15"/>
    <row r="1265" ht="15"/>
    <row r="1266" ht="15"/>
    <row r="1267" ht="15"/>
    <row r="1268" ht="15"/>
    <row r="1269" ht="15"/>
    <row r="1270" ht="15"/>
    <row r="1271" ht="15"/>
    <row r="1273" ht="15"/>
    <row r="1274" ht="15"/>
    <row r="1275" ht="15"/>
    <row r="1278" ht="15"/>
    <row r="1280" ht="15"/>
    <row r="1282" ht="15"/>
    <row r="1285" ht="15"/>
    <row r="1286" ht="15"/>
    <row r="1287" ht="15"/>
    <row r="1289" ht="15"/>
    <row r="1291" ht="15"/>
    <row r="1292" ht="15"/>
    <row r="1293" ht="15"/>
    <row r="1294" ht="15"/>
    <row r="1295" ht="15"/>
    <row r="1297" ht="15"/>
    <row r="1298" ht="15"/>
    <row r="1299" ht="15"/>
    <row r="1300" ht="15"/>
    <row r="1302" ht="15"/>
    <row r="1304" ht="15"/>
    <row r="1305" ht="15"/>
    <row r="1307" ht="15"/>
    <row r="1308" ht="15"/>
    <row r="1309" ht="15"/>
    <row r="1310" ht="15"/>
    <row r="1312" ht="15"/>
    <row r="1314" ht="15"/>
    <row r="1315" ht="15"/>
    <row r="1316" ht="15"/>
    <row r="1317" ht="15"/>
    <row r="1319" ht="15"/>
    <row r="1320" ht="15"/>
    <row r="1321" ht="15"/>
    <row r="1322" ht="15"/>
  </sheetData>
  <dataValidations count="2">
    <dataValidation allowBlank="1" showInputMessage="1" showErrorMessage="1" sqref="E1" xr:uid="{920C6338-E771-4DAE-8C89-92A9093EA4DE}"/>
    <dataValidation type="list" allowBlank="1" showInputMessage="1" showErrorMessage="1" sqref="E2:E485"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45954.313752546295</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45954.313752546295</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45954.313752546295</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45954.313752546295</v>
      </c>
      <c r="H5" s="108"/>
      <c r="I5" s="104" t="str">
        <f>IFERROR(VLOOKUP(D5,DB!A:F,6,0),"")</f>
        <v/>
      </c>
      <c r="J5" s="103" t="str">
        <f>IFERROR(VLOOKUP(D5,DB!A:G,7,0),"")</f>
        <v/>
      </c>
      <c r="K5" s="109"/>
      <c r="L5" s="110" t="str">
        <f>IFERROR(VLOOKUP(D5,DB!A:I,9,0),"")</f>
        <v/>
      </c>
    </row>
    <row r="6" spans="1:16383" ht="31.5" customHeight="1">
      <c r="A6" s="105"/>
      <c r="B6" s="104" t="str">
        <f>IFERROR(VLOOKUP(D6,DB!A:K,11,0),"")</f>
        <v/>
      </c>
      <c r="C6" s="106"/>
      <c r="D6" s="104"/>
      <c r="E6" s="107"/>
      <c r="F6" s="108"/>
      <c r="G6" s="77">
        <f ca="1">IFERROR(NOW()-F6,"-")</f>
        <v>45954.313752546295</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45954.313752546295</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45954.313752546295</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45954.313752546295</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45954.313752546295</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45954.313752546295</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45954.313752546295</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45954.313752546295</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45954.313752546295</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45954.313752546295</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45954.313752546295</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45954.313752546295</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45954.313752546295</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45954.313752546295</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45954.313752546295</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45954.313752546295</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45954.313752546295</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45954.313752546295</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45954.313752546295</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45954.313752546295</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45954.313752546295</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45954.313752546295</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45954.313752546295</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45954.313752546295</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45954.313752546295</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45954.313752546295</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45954.313752546295</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45954.313752546295</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45954.313752546295</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45954.313752546295</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45954.313752546295</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45954.313752546295</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45954.313752546295</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45954.313752546295</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45954.313752546295</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45954.313752546295</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45954.313752546295</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45954.313752546295</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45954.313752546295</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45954.313752546295</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45954.313752546295</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45954.313752546295</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45954.313752546295</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45954.313752546295</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45954.313752546295</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45954.313752546295</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45954.313752546295</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45954.313752546295</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45954.313752546295</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45954.313752546295</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45954.313752546295</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45954.313752546295</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45954.313752546295</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45954.313752546295</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45954.313752546295</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45954.313752546295</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45954.313752546295</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45954.313752546295</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45954.313752546295</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45954.313752546295</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45954.313752546295</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45954.313752546295</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45954.313752546295</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45954.313752546295</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45954.313752546295</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45954.313752546295</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45954.313752546295</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45954.313752546295</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45954.313752546295</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45954.313752546295</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45954.313752546295</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45954.313752546295</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45954.313752546295</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45954.313752546295</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45954.313752546295</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45954.313752546295</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45954.313752546295</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45954.313752546295</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45954.313752546295</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45954.313752546295</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45954.313752546295</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45954.313752546295</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45954.313752546295</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45954.313752546295</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45954.313752546295</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45954.313752546295</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45954.313752546295</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45954.313752546295</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45954.313752546295</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45954.313752546295</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45954.313752546295</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45954.313752546295</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45954.313752546295</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45954.313752546295</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45954.313752546295</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45954.313752546295</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45954.313752546295</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45954.313752546295</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45954.313752546295</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45954.313752546295</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45954.313752546295</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45954.313752546295</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45954.313752546295</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45954.313752546295</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45954.313752546295</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45954.313752546295</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45954.313752546295</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45954.313752546295</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45954.313752546295</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45954.313752546295</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45954.313752546295</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45954.313752546295</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45954.313752546295</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45954.313752546295</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45954.313752546295</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45954.313752546295</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45954.313752546295</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45954.313752546295</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45954.313752546295</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45954.313752546295</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45954.313752546295</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45954.313752546295</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45954.313752546295</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45954.313752546295</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45954.313752546295</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45954.313752546295</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45954.313752546295</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45954.313752546295</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45954.313752546295</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45954.313752546295</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45954.313752546295</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45954.313752546295</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45954.313752546295</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45954.313752546295</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45954.313752546295</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45954.313752546295</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45954.313752546295</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45954.313752546295</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45954.313752546295</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45954.313752546295</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45954.313752546295</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45954.313752546295</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45954.313752546295</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2025-10-24T04:31:50Z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