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643" documentId="120_S{2AC9BD13-BADA-5192-A53E-5A8FF88502F6}" xr6:coauthVersionLast="47" xr6:coauthVersionMax="47" xr10:uidLastSave="{56330D30-0FA2-43E1-B0E3-A09DDB8CAA5B}"/>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1" l="1"/>
  <c r="J4" i="1"/>
  <c r="I4" i="1"/>
  <c r="G4" i="1"/>
  <c r="B4" i="1"/>
  <c r="B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D8" i="3"/>
  <c r="B3"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24" i="5"/>
  <c r="L25" i="5"/>
  <c r="L26" i="5"/>
  <c r="L27" i="5"/>
  <c r="L28" i="5"/>
  <c r="L29" i="5"/>
  <c r="L30" i="5"/>
  <c r="L31" i="5"/>
  <c r="L32" i="5"/>
  <c r="L33" i="5"/>
  <c r="J24" i="5"/>
  <c r="J25" i="5"/>
  <c r="J26" i="5"/>
  <c r="J27" i="5"/>
  <c r="J28" i="5"/>
  <c r="J29" i="5"/>
  <c r="J30" i="5"/>
  <c r="J31" i="5"/>
  <c r="J32" i="5"/>
  <c r="J33" i="5"/>
  <c r="I24" i="5"/>
  <c r="I25" i="5"/>
  <c r="I26" i="5"/>
  <c r="I27" i="5"/>
  <c r="I28" i="5"/>
  <c r="I29" i="5"/>
  <c r="I30" i="5"/>
  <c r="I31" i="5"/>
  <c r="I32" i="5"/>
  <c r="I33" i="5"/>
  <c r="G24" i="5"/>
  <c r="G25" i="5"/>
  <c r="G26" i="5"/>
  <c r="G27" i="5"/>
  <c r="G28" i="5"/>
  <c r="G29" i="5"/>
  <c r="G30" i="5"/>
  <c r="G31" i="5"/>
  <c r="G32" i="5"/>
  <c r="G33" i="5"/>
  <c r="B24" i="5"/>
  <c r="B25" i="5"/>
  <c r="B26" i="5"/>
  <c r="B27" i="5"/>
  <c r="B28" i="5"/>
  <c r="B29" i="5"/>
  <c r="B30" i="5"/>
  <c r="B31" i="5"/>
  <c r="B32" i="5"/>
  <c r="B33"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G3" i="1"/>
  <c r="I3" i="1"/>
  <c r="J3" i="1"/>
  <c r="L3"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<sst xmlns="http://schemas.openxmlformats.org/spreadsheetml/2006/main" count="181591" uniqueCount="39210">
  <si>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</si>
  <si>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</si>
  <si>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</si>
  <si>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</si>
  <si>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</si>
  <si>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</si>
  <si>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</si>
  <si>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</si>
  <si>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</si>
  <si>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</si>
  <si>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</si>
  <si>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</si>
  <si>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</si>
  <si>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</si>
  <si>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</si>
  <si>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</si>
  <si>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</si>
  <si>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</si>
  <si>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</si>
  <si>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</si>
  <si>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</si>
  <si>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</si>
  <si>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</si>
  <si>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</si>
  <si>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</si>
  <si>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</si>
  <si>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</si>
  <si>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</si>
  <si>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</si>
  <si>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</si>
  <si>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</si>
  <si>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</si>
  <si>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</si>
  <si>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</si>
  <si>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</si>
  <si>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</si>
  <si>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</si>
  <si>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</si>
  <si>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</si>
  <si>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</si>
  <si>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</si>
  <si>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</si>
  <si>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</si>
  <si>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</si>
  <si>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</si>
  <si>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</si>
  <si>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</si>
  <si>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</si>
  <si>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</si>
  <si>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</si>
  <si>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</si>
  <si>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</si>
  <si>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</si>
  <si>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</si>
  <si>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</si>
  <si>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</si>
  <si>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</si>
  <si>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</si>
  <si>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</si>
  <si>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</si>
  <si>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</si>
  <si>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</si>
  <si>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</si>
  <si>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</si>
  <si>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</si>
  <si>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</si>
  <si>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</si>
  <si>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</si>
  <si>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</si>
  <si>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</si>
  <si>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</si>
  <si>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</si>
  <si>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</si>
  <si>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</si>
  <si>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</si>
  <si>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</si>
  <si>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</si>
  <si>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</si>
  <si>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</si>
  <si>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</si>
  <si>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</si>
  <si>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</si>
  <si>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</si>
  <si>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</si>
  <si>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</si>
  <si>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</si>
  <si>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</si>
  <si>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</si>
  <si>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</si>
  <si>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</si>
  <si>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</si>
  <si>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</si>
  <si>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</si>
  <si>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</si>
  <si>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</si>
  <si>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</si>
  <si>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</si>
  <si>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</si>
  <si>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</si>
  <si>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</si>
  <si>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</si>
  <si>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</si>
  <si>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</si>
  <si>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</si>
  <si>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</si>
  <si>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</si>
  <si>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</si>
  <si>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</si>
  <si>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</si>
  <si>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</si>
  <si>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</si>
  <si>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</si>
  <si>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</si>
  <si>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</si>
  <si>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</si>
  <si>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</si>
  <si>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</si>
  <si>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</si>
  <si>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</si>
  <si>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</si>
  <si>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</si>
  <si>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</si>
  <si>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</si>
  <si>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</si>
  <si>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</si>
  <si>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</si>
  <si>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</si>
  <si>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</si>
  <si>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</si>
  <si>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</si>
  <si>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</si>
  <si>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</si>
  <si>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</si>
  <si>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</si>
  <si>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</si>
  <si>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</si>
  <si>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</si>
  <si>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</si>
  <si>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</si>
  <si>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</si>
  <si>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</si>
  <si>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</si>
  <si>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</si>
  <si>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</si>
  <si>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</si>
  <si>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</si>
  <si>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</si>
  <si>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</si>
  <si>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</si>
  <si>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</si>
  <si>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</si>
  <si>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</si>
  <si>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</si>
  <si>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</si>
  <si>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</si>
  <si>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</si>
  <si>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</si>
  <si>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</si>
  <si>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</si>
  <si>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</si>
  <si>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</si>
  <si>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</si>
  <si>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</si>
  <si>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</si>
  <si>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</si>
  <si>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</si>
  <si>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</si>
  <si>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</si>
  <si>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</si>
  <si>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</si>
  <si>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</si>
  <si>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</si>
  <si>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</si>
  <si>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</si>
  <si>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</si>
  <si>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</si>
  <si>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</si>
  <si>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</si>
  <si>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</si>
  <si>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</si>
  <si>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</si>
  <si>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</si>
  <si>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</si>
  <si>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</si>
  <si>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</si>
  <si>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</si>
  <si>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</si>
  <si>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</si>
  <si>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</si>
  <si>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</si>
  <si>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</si>
  <si>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</si>
  <si>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</si>
  <si>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</si>
  <si>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</si>
  <si>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</si>
  <si>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</si>
  <si>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</si>
  <si>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</si>
  <si>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</si>
  <si>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</si>
  <si>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</si>
  <si>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</si>
  <si>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</si>
  <si>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</si>
  <si>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</si>
  <si>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</si>
  <si>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</si>
  <si>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</si>
  <si>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</si>
  <si>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</si>
  <si>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</si>
  <si>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</si>
  <si>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</si>
  <si>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</si>
  <si>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</si>
  <si>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</si>
  <si>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</si>
  <si>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</si>
  <si>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</si>
  <si>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</si>
  <si>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</si>
  <si>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</si>
  <si>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</si>
  <si>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</si>
  <si>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</si>
  <si>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</si>
  <si>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</si>
  <si>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</si>
  <si>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</si>
  <si>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</si>
  <si>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</si>
  <si>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</si>
  <si>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</si>
  <si>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</si>
  <si>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</si>
  <si>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</si>
  <si>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</si>
  <si>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</si>
  <si>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</si>
  <si>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</si>
  <si>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</si>
  <si>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</si>
  <si>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</si>
  <si>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</si>
  <si>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</si>
  <si>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</si>
  <si>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</si>
  <si>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</si>
  <si>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</si>
  <si>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</si>
  <si>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</si>
  <si>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</si>
  <si>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</si>
  <si>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</si>
  <si>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</si>
  <si>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</si>
  <si>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</si>
  <si>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</si>
  <si>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</si>
  <si>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</si>
  <si>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</si>
  <si>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</si>
  <si>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</si>
  <si>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</si>
  <si>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</si>
  <si>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</si>
  <si>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</si>
  <si>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</si>
  <si>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</si>
  <si>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</si>
  <si>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</si>
  <si>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</si>
  <si>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</si>
  <si>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</si>
  <si>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</si>
  <si>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</si>
  <si>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</si>
  <si>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</si>
  <si>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</si>
  <si>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</si>
  <si>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</si>
  <si>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</si>
  <si>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</si>
  <si>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</si>
  <si>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</si>
  <si>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</si>
  <si>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</si>
  <si>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</si>
  <si>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</si>
  <si>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</si>
  <si>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</si>
  <si>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</si>
  <si>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</si>
  <si>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</si>
  <si>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</si>
  <si>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</si>
  <si>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</si>
  <si>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</si>
  <si>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</si>
  <si>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</si>
  <si>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</si>
  <si>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</si>
  <si>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</si>
  <si>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</si>
  <si>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</si>
  <si>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</si>
  <si>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</si>
  <si>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</si>
  <si>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</si>
  <si>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</si>
  <si>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</si>
  <si>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</si>
  <si>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</si>
  <si>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</si>
  <si>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</si>
  <si>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</si>
  <si>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</si>
  <si>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</si>
  <si>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</si>
  <si>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</si>
  <si>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</si>
  <si>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</si>
  <si>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</si>
  <si>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</si>
  <si>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</si>
  <si>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</si>
  <si>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</si>
  <si>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</si>
  <si>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</si>
  <si>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</si>
  <si>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</si>
  <si>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</si>
  <si>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</si>
  <si>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</si>
  <si>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</si>
  <si>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</si>
  <si>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</si>
  <si>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</si>
  <si>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</si>
  <si>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</si>
  <si>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</si>
  <si>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</si>
  <si>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</si>
  <si>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</si>
  <si>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</si>
  <si>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</si>
  <si>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</si>
  <si>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</si>
  <si>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</si>
  <si>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</si>
  <si>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</si>
  <si>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</si>
  <si>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</si>
  <si>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</si>
  <si>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</si>
  <si>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</si>
  <si>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</si>
  <si>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</si>
  <si>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</si>
  <si>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</si>
  <si>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</si>
  <si>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</si>
  <si>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</si>
  <si>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</si>
  <si>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</si>
  <si>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</si>
  <si>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</si>
  <si>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</si>
  <si>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</si>
  <si>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</si>
  <si>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</si>
  <si>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</si>
  <si>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</si>
  <si>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</si>
  <si>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</si>
  <si>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</si>
  <si>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</si>
  <si>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</si>
  <si>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</si>
  <si>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</si>
  <si>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</si>
  <si>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</si>
  <si>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</si>
  <si>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</si>
  <si>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</si>
  <si>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</si>
  <si>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</si>
  <si>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</si>
  <si>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</si>
  <si>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</si>
  <si>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</si>
  <si>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</si>
  <si>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</si>
  <si>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</si>
  <si>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</si>
  <si>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</si>
  <si>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</si>
  <si>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</si>
  <si>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</si>
  <si>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</si>
  <si>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</si>
  <si>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</si>
  <si>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</si>
  <si>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</si>
  <si>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</si>
  <si>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</si>
  <si>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</si>
  <si>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</si>
  <si>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</si>
  <si>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</si>
  <si>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</si>
  <si>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</si>
  <si>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</si>
  <si>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</si>
  <si>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</si>
  <si>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</si>
  <si>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</si>
  <si>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</si>
  <si>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</si>
  <si>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</si>
  <si>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</si>
  <si>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</si>
  <si>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</si>
  <si>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</si>
  <si>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</si>
  <si>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</si>
  <si>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</si>
  <si>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</si>
  <si>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</si>
  <si>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</si>
  <si>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</si>
  <si>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</si>
  <si>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</si>
  <si>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</si>
  <si>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</si>
  <si>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</si>
  <si>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</si>
  <si>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</si>
  <si>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</si>
  <si>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</si>
  <si>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</si>
  <si>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</si>
  <si>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</si>
  <si>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</si>
  <si>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</si>
  <si>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</si>
  <si>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</si>
  <si>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</si>
  <si>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</si>
  <si>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</si>
  <si>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</si>
  <si>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</si>
  <si>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</si>
  <si>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</si>
  <si>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</si>
  <si>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</si>
  <si>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</si>
  <si>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</si>
  <si>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</si>
  <si>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</si>
  <si>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</si>
  <si>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</si>
  <si>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</si>
  <si>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</si>
  <si>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</si>
  <si>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</si>
  <si>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</si>
  <si>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</si>
  <si>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</si>
  <si>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</si>
  <si>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</si>
  <si>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</si>
  <si>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</si>
  <si>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</si>
  <si>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</si>
  <si>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</si>
  <si>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</si>
  <si>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</si>
  <si>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</si>
  <si>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</si>
  <si>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</si>
  <si>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</si>
  <si>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</si>
  <si>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</si>
  <si>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</si>
  <si>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</si>
  <si>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</si>
  <si>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</si>
  <si>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</si>
  <si>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</si>
  <si>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</si>
  <si>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</si>
  <si>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</si>
  <si>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</si>
  <si>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</si>
  <si>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</si>
  <si>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</si>
  <si>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</si>
  <si>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</si>
  <si>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</si>
  <si>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</si>
  <si>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</si>
  <si>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</si>
  <si>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</si>
  <si>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</si>
  <si>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</si>
  <si>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</si>
  <si>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</si>
  <si>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</si>
  <si>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</si>
  <si>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</si>
  <si>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</si>
  <si>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</si>
  <si>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</si>
  <si>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</si>
  <si>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</si>
  <si>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</si>
  <si>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</si>
  <si>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</si>
  <si>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</si>
  <si>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</si>
  <si>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</si>
  <si>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</si>
  <si>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</si>
  <si>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</si>
  <si>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</si>
  <si>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</si>
  <si>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</si>
  <si>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</si>
  <si>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</si>
  <si>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</si>
  <si>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</si>
  <si>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</si>
  <si>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</si>
  <si>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</si>
  <si>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</si>
  <si>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</si>
  <si>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</si>
  <si>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</si>
  <si>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</si>
  <si>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</si>
  <si>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</si>
  <si>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</si>
  <si>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</si>
  <si>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</si>
  <si>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</si>
  <si>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</si>
  <si>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</si>
  <si>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</si>
  <si>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</si>
  <si>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</si>
  <si>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</si>
  <si>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</si>
  <si>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</si>
  <si>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</si>
  <si>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</si>
  <si>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</si>
  <si>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</si>
  <si>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</si>
  <si>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</si>
  <si>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</si>
  <si>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</si>
  <si>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</si>
  <si>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</si>
  <si>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</si>
  <si>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</si>
  <si>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</si>
  <si>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</si>
  <si>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</si>
  <si>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</si>
  <si>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</si>
  <si>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</si>
  <si>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</si>
  <si>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</si>
  <si>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</si>
  <si>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</si>
  <si>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</si>
  <si>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</si>
  <si>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</si>
  <si>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</si>
  <si>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</si>
  <si>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</si>
  <si>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</si>
  <si>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</si>
  <si>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</si>
  <si>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</si>
  <si>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</si>
  <si>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</si>
  <si>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</si>
  <si>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</si>
  <si>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</si>
  <si>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</si>
  <si>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</si>
  <si>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</si>
  <si>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</si>
  <si>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</si>
  <si>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</si>
  <si>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</si>
  <si>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</si>
  <si>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</si>
  <si>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</si>
  <si>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</si>
  <si>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</si>
  <si>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</si>
  <si>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</si>
  <si>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</si>
  <si>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</si>
  <si>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</si>
  <si>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</si>
  <si>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</si>
  <si>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</si>
  <si>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</si>
  <si>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</si>
  <si>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</si>
  <si>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</si>
  <si>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</si>
  <si>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</si>
  <si>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</si>
  <si>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</si>
  <si>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</si>
  <si>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</si>
  <si>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</si>
  <si>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</si>
  <si>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</si>
  <si>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</si>
  <si>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</si>
  <si>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</si>
  <si>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</si>
  <si>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</si>
  <si>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</si>
  <si>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</si>
  <si>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</si>
  <si>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</si>
  <si>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</si>
  <si>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</si>
  <si>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</si>
  <si>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</si>
  <si>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</si>
  <si>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</si>
  <si>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</si>
  <si>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</si>
  <si>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</si>
  <si>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</si>
  <si>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</si>
  <si>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</si>
  <si>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</si>
  <si>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</si>
  <si>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</si>
  <si>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</si>
  <si>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</si>
  <si>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</si>
  <si>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</si>
  <si>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</si>
  <si>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</si>
  <si>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</si>
  <si>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</si>
  <si>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</si>
  <si>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</si>
  <si>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</si>
  <si>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</si>
  <si>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</si>
  <si>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</si>
  <si>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</si>
  <si>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</si>
  <si>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</si>
  <si>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</si>
  <si>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</si>
  <si>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</si>
  <si>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</si>
  <si>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</si>
  <si>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</si>
  <si>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</si>
  <si>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</si>
  <si>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</si>
  <si>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</si>
  <si>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</si>
  <si>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</si>
  <si>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</si>
  <si>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</si>
  <si>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</si>
  <si>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</si>
  <si>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</si>
  <si>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</si>
  <si>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</si>
  <si>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</si>
  <si>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</si>
  <si>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</si>
  <si>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</si>
  <si>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</si>
  <si>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</si>
  <si>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</si>
  <si>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</si>
  <si>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</si>
  <si>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</si>
  <si>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</si>
  <si>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</si>
  <si>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</si>
  <si>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</si>
  <si>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</si>
  <si>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</si>
  <si>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</si>
  <si>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</si>
  <si>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</si>
  <si>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</si>
  <si>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</si>
  <si>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</si>
  <si>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</si>
  <si>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</si>
  <si>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</si>
  <si>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</si>
  <si>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</si>
  <si>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</si>
  <si>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</si>
  <si>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</si>
  <si>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</si>
  <si>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</si>
  <si>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</si>
  <si>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</si>
  <si>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</si>
  <si>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</si>
  <si>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</si>
  <si>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</si>
  <si>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</si>
  <si>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</si>
  <si>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</si>
  <si>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</si>
  <si>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</si>
  <si>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</si>
  <si>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</si>
  <si>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</si>
  <si>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</si>
  <si>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</si>
  <si>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</si>
  <si>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</si>
  <si>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</si>
  <si>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</si>
  <si>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</si>
  <si>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</si>
  <si>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</si>
  <si>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</si>
  <si>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</si>
  <si>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</si>
  <si>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</si>
  <si>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</si>
  <si>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</si>
  <si>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</si>
  <si>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</si>
  <si>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</si>
  <si>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</si>
  <si>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</si>
  <si>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</si>
  <si>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</si>
  <si>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</si>
  <si>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</si>
  <si>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</si>
  <si>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</si>
  <si>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</si>
  <si>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</si>
  <si>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</si>
  <si>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</si>
  <si>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</si>
  <si>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</si>
  <si>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</si>
  <si>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</si>
  <si>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</si>
  <si>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</si>
  <si>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</si>
  <si>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</si>
  <si>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</si>
  <si>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</si>
  <si>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</si>
  <si>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</si>
  <si>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</si>
  <si>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</si>
  <si>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</si>
  <si>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</si>
  <si>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</si>
  <si>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</si>
  <si>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</si>
  <si>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</si>
  <si>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</si>
  <si>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</si>
  <si>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</si>
  <si>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</si>
  <si>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</si>
  <si>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</si>
  <si>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</si>
  <si>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</si>
  <si>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</si>
  <si>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</si>
  <si>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</si>
  <si>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</si>
  <si>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</si>
  <si>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</si>
  <si>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</si>
  <si>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</si>
  <si>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</si>
  <si>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</si>
  <si>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</si>
  <si>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</si>
  <si>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</si>
  <si>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</si>
  <si>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</si>
  <si>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</si>
  <si>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</si>
  <si>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</si>
  <si>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</si>
  <si>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</si>
  <si>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</si>
  <si>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</si>
  <si>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</si>
  <si>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</si>
  <si>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</si>
  <si>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</si>
  <si>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</si>
  <si>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</si>
  <si>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</si>
  <si>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</si>
  <si>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</si>
  <si>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</si>
  <si>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</si>
  <si>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</si>
  <si>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</si>
  <si>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</si>
  <si>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</si>
  <si>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</si>
  <si>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</si>
  <si>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</si>
  <si>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</si>
  <si>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</si>
  <si>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</si>
  <si>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</si>
  <si>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</si>
  <si>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</si>
  <si>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</si>
  <si>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</si>
  <si>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</si>
  <si>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</si>
  <si>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</si>
  <si>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</si>
  <si>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</si>
  <si>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</si>
  <si>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</si>
  <si>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</si>
  <si>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</si>
  <si>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</si>
  <si>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</si>
  <si>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</si>
  <si>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</si>
  <si>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</si>
  <si>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</si>
  <si>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</si>
  <si>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</si>
  <si>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</si>
  <si>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</si>
  <si>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</si>
  <si>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</si>
  <si>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</si>
  <si>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</si>
  <si>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</si>
  <si>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</si>
  <si>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</si>
  <si>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</si>
  <si>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</si>
  <si>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</si>
  <si>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</si>
  <si>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</si>
  <si>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</si>
  <si>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</si>
  <si>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</si>
  <si>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</si>
  <si>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</si>
  <si>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</si>
  <si>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</si>
  <si>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</si>
  <si>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</si>
  <si>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</si>
  <si>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</si>
  <si>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</si>
  <si>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</si>
  <si>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</si>
  <si>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</si>
  <si>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</si>
  <si>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</si>
  <si>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</si>
  <si>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</si>
  <si>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</si>
  <si>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</si>
  <si>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</si>
  <si>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</si>
  <si>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</si>
  <si>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</si>
  <si>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</si>
  <si>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</si>
  <si>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</si>
  <si>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</si>
  <si>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</si>
  <si>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</si>
  <si>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</si>
  <si>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</si>
  <si>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</si>
  <si>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</si>
  <si>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</si>
  <si>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</si>
  <si>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</si>
  <si>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</si>
  <si>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</si>
  <si>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</si>
  <si>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</si>
  <si>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</si>
  <si>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</si>
  <si>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</si>
  <si>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</si>
  <si>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</si>
  <si>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</si>
  <si>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</si>
  <si>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</si>
  <si>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</si>
  <si>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</si>
  <si>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</si>
  <si>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</si>
  <si>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</si>
  <si>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</si>
  <si>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</si>
  <si>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</si>
  <si>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</si>
  <si>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</si>
  <si>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</si>
  <si>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</si>
  <si>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</si>
  <si>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</si>
  <si>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</si>
  <si>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</si>
  <si>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</si>
  <si>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</si>
  <si>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</si>
  <si>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</si>
  <si>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</si>
  <si>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</si>
  <si>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</si>
  <si>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</si>
  <si>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</si>
  <si>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</si>
  <si>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</si>
  <si>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</si>
  <si>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</si>
  <si>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</si>
  <si>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</si>
  <si>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</si>
  <si>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</si>
  <si>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</si>
  <si>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</si>
  <si>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</si>
  <si>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</si>
  <si>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</si>
  <si>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</si>
  <si>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</si>
  <si>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</si>
  <si>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</si>
  <si>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</si>
  <si>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</si>
  <si>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</si>
  <si>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</si>
  <si>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</si>
  <si>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</si>
  <si>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</si>
  <si>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</si>
  <si>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</si>
  <si>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</si>
  <si>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</si>
  <si>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</si>
  <si>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</si>
  <si>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</si>
  <si>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</si>
  <si>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</si>
  <si>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</si>
  <si>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</si>
  <si>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</si>
  <si>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</si>
  <si>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</si>
  <si>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</si>
  <si>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</si>
  <si>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</si>
  <si>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</si>
  <si>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</si>
  <si>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</si>
  <si>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</si>
  <si>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</si>
  <si>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</si>
  <si>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</si>
  <si>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</si>
  <si>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</si>
  <si>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</si>
  <si>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</si>
  <si>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</si>
  <si>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</si>
  <si>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</si>
  <si>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</si>
  <si>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</si>
  <si>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</si>
  <si>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</si>
  <si>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</si>
  <si>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</si>
  <si>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</si>
  <si>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</si>
  <si>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</si>
  <si>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</si>
  <si>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</si>
  <si>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</si>
  <si>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</si>
  <si>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</si>
  <si>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</si>
  <si>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</si>
  <si>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</si>
  <si>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</si>
  <si>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</si>
  <si>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</si>
  <si>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</si>
  <si>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</si>
  <si>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</si>
  <si>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</si>
  <si>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</si>
  <si>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</si>
  <si>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</si>
  <si>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</si>
  <si>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</si>
  <si>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</si>
  <si>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</si>
  <si>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</si>
  <si>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</si>
  <si>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</si>
  <si>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</si>
  <si>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</si>
  <si>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</si>
  <si>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</si>
  <si>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</si>
  <si>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</si>
  <si>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</si>
  <si>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</si>
  <si>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</si>
  <si>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</si>
  <si>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</si>
  <si>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</si>
  <si>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</si>
  <si>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</si>
  <si>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</si>
  <si>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</si>
  <si>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</si>
  <si>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</si>
  <si>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</si>
  <si>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</si>
  <si>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</si>
  <si>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</si>
  <si>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</si>
  <si>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</si>
  <si>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</si>
  <si>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</si>
  <si>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</si>
  <si>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</si>
  <si>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</si>
  <si>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</si>
  <si>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</si>
  <si>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</si>
  <si>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</si>
  <si>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</si>
  <si>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</si>
  <si>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</si>
  <si>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</si>
  <si>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</si>
  <si>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</si>
  <si>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</si>
  <si>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</si>
  <si>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</si>
  <si>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</si>
  <si>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</si>
  <si>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</si>
  <si>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</si>
  <si>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</si>
  <si>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</si>
  <si>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</si>
  <si>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</si>
  <si>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</si>
  <si>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</si>
  <si>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</si>
  <si>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</si>
  <si>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</si>
  <si>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</si>
  <si>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</si>
  <si>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</si>
  <si>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</si>
  <si>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</si>
  <si>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</si>
  <si>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</si>
  <si>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</si>
  <si>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</si>
  <si>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</si>
  <si>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</si>
  <si>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</si>
  <si>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</si>
  <si>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</si>
  <si>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</si>
  <si>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</si>
  <si>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</si>
  <si>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</si>
  <si>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</si>
  <si>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</si>
  <si>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</si>
  <si>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</si>
  <si>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</si>
  <si>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</si>
  <si>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</si>
  <si>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</si>
  <si>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</si>
  <si>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</si>
  <si>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</si>
  <si>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</si>
  <si>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</si>
  <si>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</si>
  <si>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</si>
  <si>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</si>
  <si>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</si>
  <si>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</si>
  <si>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</si>
  <si>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</si>
  <si>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</si>
  <si>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</si>
  <si>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</si>
  <si>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</si>
  <si>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</si>
  <si>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</si>
  <si>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</si>
  <si>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</si>
  <si>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</si>
  <si>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</si>
  <si>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</si>
  <si>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</si>
  <si>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</si>
  <si>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</si>
  <si>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</si>
  <si>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</si>
  <si>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</si>
  <si>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</si>
  <si>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</si>
  <si>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</si>
  <si>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</si>
  <si>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</si>
  <si>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</si>
  <si>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</si>
  <si>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</si>
  <si>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</si>
  <si>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</si>
  <si>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</si>
  <si>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</si>
  <si>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</si>
  <si>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</si>
  <si>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</si>
  <si>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</si>
  <si>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</si>
  <si>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</si>
  <si>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</si>
  <si>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</si>
  <si>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</si>
  <si>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</si>
  <si>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</si>
  <si>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</si>
  <si>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</si>
  <si>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</si>
  <si>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</si>
  <si>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</si>
  <si>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</si>
  <si>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</si>
  <si>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</si>
  <si>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</si>
  <si>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</si>
  <si>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</si>
  <si>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</si>
  <si>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</si>
  <si>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</si>
  <si>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</si>
  <si>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</si>
  <si>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</si>
  <si>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</si>
  <si>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</si>
  <si>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</si>
  <si>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</si>
  <si>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</si>
  <si>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</si>
  <si>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</si>
  <si>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</si>
  <si>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</si>
  <si>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</si>
  <si>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</si>
  <si>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</si>
  <si>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</si>
  <si>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</si>
  <si>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</si>
  <si>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</si>
  <si>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</si>
  <si>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</si>
  <si>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</si>
  <si>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</si>
  <si>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</si>
  <si>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</si>
  <si>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</si>
  <si>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</si>
  <si>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</si>
  <si>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</si>
  <si>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</si>
  <si>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</si>
  <si>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</si>
  <si>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</si>
  <si>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</si>
  <si>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</si>
  <si>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</si>
  <si>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</si>
  <si>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</si>
  <si>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</si>
  <si>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</si>
  <si>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</si>
  <si>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</si>
  <si>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</si>
  <si>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</si>
  <si>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</si>
  <si>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</si>
  <si>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</si>
  <si>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</si>
  <si>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</si>
  <si>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</si>
  <si>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</si>
  <si>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</si>
  <si>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</si>
  <si>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</si>
  <si>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</si>
  <si>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</si>
  <si>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</si>
  <si>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</si>
  <si>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</si>
  <si>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</si>
  <si>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</si>
  <si>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</si>
  <si>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</si>
  <si>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</si>
  <si>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</si>
  <si>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</si>
  <si>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</si>
  <si>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</si>
  <si>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</si>
  <si>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</si>
  <si>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</si>
  <si>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</si>
  <si>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</si>
  <si>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</si>
  <si>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</si>
  <si>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</si>
  <si>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</si>
  <si>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</si>
  <si>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</si>
  <si>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</si>
  <si>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</si>
  <si>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</si>
  <si>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</si>
  <si>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</si>
  <si>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</si>
  <si>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</si>
  <si>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</si>
  <si>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</si>
  <si>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</si>
  <si>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</si>
  <si>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</si>
  <si>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</si>
  <si>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</si>
  <si>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</si>
  <si>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</si>
  <si>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</si>
  <si>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</si>
  <si>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</si>
  <si>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</si>
  <si>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</si>
  <si>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</si>
  <si>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</si>
  <si>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</si>
  <si>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</si>
  <si>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</si>
  <si>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</si>
  <si>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</si>
  <si>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</si>
  <si>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</si>
  <si>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</si>
  <si>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</si>
  <si>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</si>
  <si>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</si>
  <si>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</si>
  <si>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</si>
  <si>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</si>
  <si>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</si>
  <si>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</si>
  <si>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</si>
  <si>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</si>
  <si>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</si>
  <si>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</si>
  <si>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</si>
  <si>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</si>
  <si>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</si>
  <si>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</si>
  <si>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</si>
  <si>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</si>
  <si>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</si>
  <si>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</si>
  <si>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</si>
  <si>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</si>
  <si>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</si>
  <si>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</si>
  <si>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</si>
  <si>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</si>
  <si>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</si>
  <si>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</si>
  <si>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</si>
  <si>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</si>
  <si>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</si>
  <si>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</si>
  <si>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</si>
  <si>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</si>
  <si>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</si>
  <si>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</si>
  <si>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</si>
  <si>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</si>
  <si>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</si>
  <si>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</si>
  <si>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</si>
  <si>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</si>
  <si>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</si>
  <si>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</si>
  <si>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</si>
  <si>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</si>
  <si>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</si>
  <si>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</si>
  <si>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</si>
  <si>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</si>
  <si>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</si>
  <si>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</si>
  <si>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</si>
  <si>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</si>
  <si>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</si>
  <si>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</si>
  <si>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</si>
  <si>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</si>
  <si>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</si>
  <si>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</si>
  <si>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</si>
  <si>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</si>
  <si>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</si>
  <si>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</si>
  <si>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</si>
  <si>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</si>
  <si>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</si>
  <si>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</si>
  <si>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</si>
  <si>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</si>
  <si>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</si>
  <si>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</si>
  <si>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</si>
  <si>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</si>
  <si>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</si>
  <si>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</si>
  <si>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</si>
  <si>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</si>
  <si>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</si>
  <si>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</si>
  <si>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</si>
  <si>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</si>
  <si>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</si>
  <si>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</si>
  <si>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</si>
  <si>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</si>
  <si>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</si>
  <si>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</si>
  <si>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</si>
  <si>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</si>
  <si>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</si>
  <si>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</si>
  <si>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</si>
  <si>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</si>
  <si>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</si>
  <si>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</si>
  <si>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</si>
  <si>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</si>
  <si>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</si>
  <si>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</si>
  <si>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</si>
  <si>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</si>
  <si>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</si>
  <si>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</si>
  <si>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</si>
  <si>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</si>
  <si>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</si>
  <si>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</si>
  <si>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</si>
  <si>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</si>
  <si>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</si>
  <si>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</si>
  <si>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</si>
  <si>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</si>
  <si>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</si>
  <si>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</si>
  <si>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</si>
  <si>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</si>
  <si>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</si>
  <si>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</si>
  <si>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</si>
  <si>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</si>
  <si>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</si>
  <si>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</si>
  <si>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</si>
  <si>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</si>
  <si>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</si>
  <si>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</si>
  <si>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</si>
  <si>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</si>
  <si>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</si>
  <si>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</si>
  <si>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</si>
  <si>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</si>
  <si>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</si>
  <si>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</si>
  <si>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</si>
  <si>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</si>
  <si>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</si>
  <si>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</si>
  <si>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</si>
  <si>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</si>
  <si>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</si>
  <si>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</si>
  <si>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</si>
  <si>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</si>
  <si>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</si>
  <si>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</si>
  <si>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</si>
  <si>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</si>
  <si>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</si>
  <si>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</si>
  <si>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</si>
  <si>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</si>
  <si>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</si>
  <si>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</si>
  <si>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</si>
  <si>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</si>
  <si>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</si>
  <si>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</si>
  <si>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</si>
  <si>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</si>
  <si>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</si>
  <si>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</si>
  <si>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</si>
  <si>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</si>
  <si>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</si>
  <si>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</si>
  <si>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</si>
  <si>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</si>
  <si>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</si>
  <si>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</si>
  <si>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</si>
  <si>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</si>
  <si>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</si>
  <si>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</si>
  <si>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</si>
  <si>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</si>
  <si>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</si>
  <si>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</si>
  <si>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</si>
  <si>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</si>
  <si>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</si>
  <si>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</si>
  <si>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</si>
  <si>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</si>
  <si>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</si>
  <si>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</si>
  <si>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</si>
  <si>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</si>
  <si>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</si>
  <si>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</si>
  <si>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</si>
  <si>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</si>
  <si>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</si>
  <si>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</si>
  <si>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</si>
  <si>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</si>
  <si>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</si>
  <si>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</si>
  <si>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</si>
  <si>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</si>
  <si>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</si>
  <si>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</si>
  <si>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</si>
  <si>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</si>
  <si>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</si>
  <si>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</si>
  <si>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</si>
  <si>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</si>
  <si>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</si>
  <si>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</si>
  <si>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</si>
  <si>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</si>
  <si>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</si>
  <si>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</si>
  <si>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</si>
  <si>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</si>
  <si>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</si>
  <si>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</si>
  <si>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</si>
  <si>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</si>
  <si>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</si>
  <si>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</si>
  <si>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</si>
  <si>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</si>
  <si>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</si>
  <si>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</si>
  <si>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</si>
  <si>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</si>
  <si>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</si>
  <si>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</si>
  <si>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</si>
  <si>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</si>
  <si>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</si>
  <si>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</si>
  <si>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</si>
  <si>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</si>
  <si>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</si>
  <si>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</si>
  <si>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</si>
  <si>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</si>
  <si>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</si>
  <si>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</si>
  <si>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</si>
  <si>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</si>
  <si>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</si>
  <si>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</si>
  <si>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</si>
  <si>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</si>
  <si>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</si>
  <si>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</si>
  <si>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</si>
  <si>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</si>
  <si>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</si>
  <si>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</si>
  <si>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</si>
  <si>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</si>
  <si>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</si>
  <si>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</si>
  <si>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</si>
  <si>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</si>
  <si>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</si>
  <si>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</si>
  <si>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</si>
  <si>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</si>
  <si>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</si>
  <si>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</si>
  <si>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</si>
  <si>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</si>
  <si>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</si>
  <si>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</si>
  <si>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</si>
  <si>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</si>
  <si>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</si>
  <si>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</si>
  <si>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</si>
  <si>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</si>
  <si>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</si>
  <si>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</si>
  <si>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</si>
  <si>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</si>
  <si>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</si>
  <si>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</si>
  <si>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</si>
  <si>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</si>
  <si>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</si>
  <si>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</si>
  <si>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</si>
  <si>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</si>
  <si>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</si>
  <si>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</si>
  <si>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</si>
  <si>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</si>
  <si>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</si>
  <si>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</si>
  <si>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</si>
  <si>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</si>
  <si>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</si>
  <si>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</si>
  <si>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</si>
  <si>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</si>
  <si>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</si>
  <si>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</si>
  <si>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</si>
  <si>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</si>
  <si>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</si>
  <si>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</si>
  <si>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</si>
  <si>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</si>
  <si>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</si>
  <si>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</si>
  <si>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</si>
  <si>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</si>
  <si>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</si>
  <si>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</si>
  <si>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</si>
  <si>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</si>
  <si>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</si>
  <si>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</si>
  <si>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</si>
  <si>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</si>
  <si>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</si>
  <si>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</si>
  <si>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</si>
  <si>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</si>
  <si>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</si>
  <si>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</si>
  <si>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</si>
  <si>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</si>
  <si>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</si>
  <si>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</si>
  <si>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</si>
  <si>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</si>
  <si>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</si>
  <si>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</si>
  <si>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</si>
  <si>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</si>
  <si>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</si>
  <si>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</si>
  <si>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</si>
  <si>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</si>
  <si>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</si>
  <si>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</si>
  <si>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</si>
  <si>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</si>
  <si>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</si>
  <si>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</si>
  <si>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</si>
  <si>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</si>
  <si>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</si>
  <si>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</si>
  <si>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</si>
  <si>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</si>
  <si>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</si>
  <si>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</si>
  <si>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</si>
  <si>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</si>
  <si>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</si>
  <si>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</si>
  <si>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</si>
  <si>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</si>
  <si>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</si>
  <si>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</si>
  <si>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</si>
  <si>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</si>
  <si>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</si>
  <si>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</si>
  <si>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</si>
  <si>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</si>
  <si>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</si>
  <si>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</si>
  <si>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</si>
  <si>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</si>
  <si>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</si>
  <si>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</si>
  <si>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</si>
  <si>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</si>
  <si>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</si>
  <si>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</si>
  <si>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</si>
  <si>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</si>
  <si>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</si>
  <si>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</si>
  <si>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</si>
  <si>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</si>
  <si>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</si>
  <si>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</si>
  <si>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</si>
  <si>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</si>
  <si>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</si>
  <si>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</si>
  <si>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</si>
  <si>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</si>
  <si>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</si>
  <si>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</si>
  <si>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</si>
  <si>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</si>
  <si>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</si>
  <si>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</si>
  <si>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</si>
  <si>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</si>
  <si>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</si>
  <si>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</si>
  <si>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</si>
  <si>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</si>
  <si>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</si>
  <si>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</si>
  <si>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</si>
  <si>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</si>
  <si>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</si>
  <si>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</si>
  <si>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</si>
  <si>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</si>
  <si>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</si>
  <si>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</si>
  <si>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</si>
  <si>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</si>
  <si>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</si>
  <si>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</si>
  <si>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</si>
  <si>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</si>
  <si>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</si>
  <si>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</si>
  <si>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</si>
  <si>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</si>
  <si>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</si>
  <si>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</si>
  <si>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</si>
  <si>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</si>
  <si>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</si>
  <si>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</si>
  <si>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</si>
  <si>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</si>
  <si>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</si>
  <si>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</si>
  <si>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</si>
  <si>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</si>
  <si>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</si>
  <si>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</si>
  <si>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</si>
  <si>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</si>
  <si>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</si>
  <si>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</si>
  <si>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</si>
  <si>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</si>
  <si>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</si>
  <si>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</si>
  <si>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</si>
  <si>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</si>
  <si>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</si>
  <si>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</si>
  <si>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</si>
  <si>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</si>
  <si>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</si>
  <si>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</si>
  <si>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</si>
  <si>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</si>
  <si>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</si>
  <si>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</si>
  <si>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</si>
  <si>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</si>
  <si>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</si>
  <si>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</si>
  <si>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</si>
  <si>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</si>
  <si>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</si>
  <si>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</si>
  <si>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</si>
  <si>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</si>
  <si>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</si>
  <si>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</si>
  <si>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</si>
  <si>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</si>
  <si>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</si>
  <si>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</si>
  <si>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</si>
  <si>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</si>
  <si>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</si>
  <si>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</si>
  <si>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</si>
  <si>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</si>
  <si>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</si>
  <si>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</si>
  <si>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</si>
  <si>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</si>
  <si>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</si>
  <si>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</si>
  <si>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</si>
  <si>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</si>
  <si>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</si>
  <si>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</si>
  <si>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</si>
  <si>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</si>
  <si>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</si>
  <si>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</si>
  <si>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</si>
  <si>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</si>
  <si>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</si>
  <si>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</si>
  <si>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</si>
  <si>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</si>
  <si>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</si>
  <si>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</si>
  <si>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</si>
  <si>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</si>
  <si>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</si>
  <si>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</si>
  <si>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</si>
  <si>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</si>
  <si>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</si>
  <si>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</si>
  <si>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</si>
  <si>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</si>
  <si>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</si>
  <si>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</si>
  <si>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</si>
  <si>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</si>
  <si>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</si>
  <si>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</si>
  <si>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</si>
  <si>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</si>
  <si>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</si>
  <si>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</si>
  <si>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</si>
  <si>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</si>
  <si>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</si>
  <si>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</si>
  <si>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</si>
  <si>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</si>
  <si>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</si>
  <si>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</si>
  <si>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</si>
  <si>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</si>
  <si>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</si>
  <si>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</si>
  <si>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</si>
  <si>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</si>
  <si>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</si>
  <si>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</si>
  <si>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</si>
  <si>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</si>
  <si>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</si>
  <si>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</si>
  <si>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</si>
  <si>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</si>
  <si>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</si>
  <si>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</si>
  <si>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</si>
  <si>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</si>
  <si>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</si>
  <si>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</si>
  <si>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</si>
  <si>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</si>
  <si>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</si>
  <si>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</si>
  <si>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</si>
  <si>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</si>
  <si>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</si>
  <si>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</si>
  <si>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</si>
  <si>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</si>
  <si>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</si>
  <si>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</si>
  <si>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</si>
  <si>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</si>
  <si>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</si>
  <si>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</si>
  <si>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</si>
  <si>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</si>
  <si>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</si>
  <si>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</si>
  <si>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</si>
  <si>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</si>
  <si>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</si>
  <si>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</si>
  <si>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</si>
  <si>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</si>
  <si>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</si>
  <si>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</si>
  <si>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</si>
  <si>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</si>
  <si>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</si>
  <si>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</si>
  <si>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</si>
  <si>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</si>
  <si>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</si>
  <si>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</si>
  <si>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</si>
  <si>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</si>
  <si>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</si>
  <si>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</si>
  <si>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</si>
  <si>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</si>
  <si>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</si>
  <si>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</si>
  <si>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</si>
  <si>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</si>
  <si>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</si>
  <si>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</si>
  <si>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</si>
  <si>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</si>
  <si>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</si>
  <si>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</si>
  <si>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</si>
  <si>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</si>
  <si>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</si>
  <si>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</si>
  <si>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</si>
  <si>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</si>
  <si>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</si>
  <si>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</si>
  <si>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</si>
  <si>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</si>
  <si>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</si>
  <si>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</si>
  <si>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</si>
  <si>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</si>
  <si>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</si>
  <si>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</si>
  <si>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</si>
  <si>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</si>
  <si>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</si>
  <si>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</si>
  <si>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</si>
  <si>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</si>
  <si>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</si>
  <si>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</si>
  <si>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</si>
  <si>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</si>
  <si>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</si>
  <si>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</si>
  <si>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</si>
  <si>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</si>
  <si>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</si>
  <si>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</si>
  <si>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</si>
  <si>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</si>
  <si>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</si>
  <si>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</si>
  <si>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</si>
  <si>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</si>
  <si>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</si>
  <si>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</si>
  <si>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</si>
  <si>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</si>
  <si>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</si>
  <si>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</si>
  <si>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</si>
  <si>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</si>
  <si>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</si>
  <si>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</si>
  <si>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</si>
  <si>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</si>
  <si>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</si>
  <si>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</si>
  <si>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</si>
  <si>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</si>
  <si>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</si>
  <si>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</si>
  <si>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</si>
  <si>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</si>
  <si>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</si>
  <si>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</si>
  <si>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</si>
  <si>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</si>
  <si>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</si>
  <si>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</si>
  <si>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</si>
  <si>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</si>
  <si>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</si>
  <si>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</si>
  <si>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</si>
  <si>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</si>
  <si>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</si>
  <si>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</si>
  <si>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</si>
  <si>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</si>
  <si>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</si>
  <si>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</si>
  <si>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</si>
  <si>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</si>
  <si>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</si>
  <si>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</si>
  <si>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</si>
  <si>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</si>
  <si>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</si>
  <si>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</si>
  <si>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</si>
  <si>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</si>
  <si>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</si>
  <si>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</si>
  <si>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</si>
  <si>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</si>
  <si>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</si>
  <si>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</si>
  <si>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</si>
  <si>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</si>
  <si>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</si>
  <si>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</si>
  <si>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</si>
  <si>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</si>
  <si>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</si>
  <si>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</si>
  <si>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</si>
  <si>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</si>
  <si>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</si>
  <si>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</si>
  <si>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</si>
  <si>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</si>
  <si>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</si>
  <si>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</si>
  <si>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</si>
  <si>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</si>
  <si>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</si>
  <si>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</si>
  <si>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</si>
  <si>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</si>
  <si>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</si>
  <si>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</si>
  <si>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</si>
  <si>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</si>
  <si>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</si>
  <si>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</si>
  <si>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</si>
  <si>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</si>
  <si>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</si>
  <si>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</si>
  <si>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</si>
  <si>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</si>
  <si>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</si>
  <si>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</si>
  <si>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</si>
  <si>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</si>
  <si>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</si>
  <si>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</si>
  <si>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</si>
  <si>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</si>
  <si>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</si>
  <si>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</si>
  <si>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</si>
  <si>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</si>
  <si>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</si>
  <si>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</si>
  <si>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</si>
  <si>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</si>
  <si>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</si>
  <si>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</si>
  <si>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</si>
  <si>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</si>
  <si>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</si>
  <si>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</si>
  <si>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</si>
  <si>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</si>
  <si>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</si>
  <si>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</si>
  <si>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</si>
  <si>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</si>
  <si>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</si>
  <si>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</si>
  <si>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</si>
  <si>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</si>
  <si>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</si>
  <si>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</si>
  <si>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</si>
  <si>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</si>
  <si>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</si>
  <si>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</si>
  <si>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</si>
  <si>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</si>
  <si>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</si>
  <si>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</si>
  <si>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</si>
  <si>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</si>
  <si>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</si>
  <si>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</si>
  <si>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</si>
  <si>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</si>
  <si>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</si>
  <si>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</si>
  <si>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</si>
  <si>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</si>
  <si>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</si>
  <si>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</si>
  <si>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</si>
  <si>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</si>
  <si>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</si>
  <si>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</si>
  <si>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</si>
  <si>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</si>
  <si>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</si>
  <si>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</si>
  <si>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</si>
  <si>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</si>
  <si>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</si>
  <si>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</si>
  <si>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</si>
  <si>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</si>
  <si>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</si>
  <si>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</si>
  <si>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</si>
  <si>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</si>
  <si>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</si>
  <si>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</si>
  <si>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</si>
  <si>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</si>
  <si>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</si>
  <si>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</si>
  <si>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</si>
  <si>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</si>
  <si>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</si>
  <si>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</si>
  <si>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</si>
  <si>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</si>
  <si>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</si>
  <si>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</si>
  <si>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</si>
  <si>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</si>
  <si>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</si>
  <si>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</si>
  <si>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</si>
  <si>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</si>
  <si>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</si>
  <si>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</si>
  <si>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</si>
  <si>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</si>
  <si>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</si>
  <si>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</si>
  <si>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</si>
  <si>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</si>
  <si>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</si>
  <si>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</si>
  <si>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</si>
  <si>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</si>
  <si>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</si>
  <si>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</si>
  <si>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</si>
  <si>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</si>
  <si>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</si>
  <si>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</si>
  <si>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</si>
  <si>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</si>
  <si>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</si>
  <si>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</si>
  <si>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</si>
  <si>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</si>
  <si>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</si>
  <si>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</si>
  <si>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</si>
  <si>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</si>
  <si>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</si>
  <si>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</si>
  <si>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</si>
  <si>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</si>
  <si>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</si>
  <si>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</si>
  <si>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</si>
  <si>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</si>
  <si>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</si>
  <si>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</si>
  <si>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</si>
  <si>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</si>
  <si>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</si>
  <si>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</si>
  <si>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</si>
  <si>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</si>
  <si>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</si>
  <si>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</si>
  <si>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</si>
  <si>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</si>
  <si>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</si>
  <si>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</si>
  <si>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</si>
  <si>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</si>
  <si>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</si>
  <si>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</si>
  <si>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</si>
  <si>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</si>
  <si>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</si>
  <si>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</si>
  <si>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</si>
  <si>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</si>
  <si>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</si>
  <si>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</si>
  <si>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</si>
  <si>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</si>
  <si>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</si>
  <si>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</si>
  <si>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</si>
  <si>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</si>
  <si>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</si>
  <si>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</si>
  <si>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</si>
  <si>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</si>
  <si>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</si>
  <si>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</si>
  <si>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</si>
  <si>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</si>
  <si>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</si>
  <si>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</si>
  <si>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</si>
  <si>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</si>
  <si>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</si>
  <si>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</si>
  <si>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</si>
  <si>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</si>
  <si>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</si>
  <si>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</si>
  <si>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</si>
  <si>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</si>
  <si>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</si>
  <si>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</si>
  <si>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</si>
  <si>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</si>
  <si>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</si>
  <si>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</si>
  <si>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</si>
  <si>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</si>
  <si>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</si>
  <si>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</si>
  <si>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</si>
  <si>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</si>
  <si>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</si>
  <si>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</si>
  <si>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</si>
  <si>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</si>
  <si>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</si>
  <si>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</si>
  <si>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</si>
  <si>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</si>
  <si>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</si>
  <si>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</si>
  <si>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</si>
  <si>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</si>
  <si>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</si>
  <si>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</si>
  <si>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</si>
  <si>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</si>
  <si>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</si>
  <si>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</si>
  <si>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</si>
  <si>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</si>
  <si>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</si>
  <si>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</si>
  <si>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</si>
  <si>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</si>
  <si>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</si>
  <si>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</si>
  <si>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</si>
  <si>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</si>
  <si>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</si>
  <si>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</si>
  <si>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</si>
  <si>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</si>
  <si>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</si>
  <si>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</si>
  <si>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</si>
  <si>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</si>
  <si>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</si>
  <si>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</si>
  <si>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</si>
  <si>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</si>
  <si>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</si>
  <si>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</si>
  <si>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</si>
  <si>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</si>
  <si>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</si>
  <si>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</si>
  <si>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</si>
  <si>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</si>
  <si>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</si>
  <si>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</si>
  <si>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</si>
  <si>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</si>
  <si>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</si>
  <si>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</si>
  <si>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</si>
  <si>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</si>
  <si>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</si>
  <si>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</si>
  <si>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</si>
  <si>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</si>
  <si>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</si>
  <si>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</si>
  <si>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</si>
  <si>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</si>
  <si>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</si>
  <si>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</si>
  <si>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</si>
  <si>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</si>
  <si>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</si>
  <si>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</si>
  <si>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</si>
  <si>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</si>
  <si>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</si>
  <si>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</si>
  <si>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</si>
  <si>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</si>
  <si>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</si>
  <si>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</si>
  <si>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</si>
  <si>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</si>
  <si>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</si>
  <si>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</si>
  <si>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</si>
  <si>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</si>
  <si>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</si>
  <si>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</si>
  <si>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</si>
  <si>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</si>
  <si>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</si>
  <si>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</si>
  <si>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</si>
  <si>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</si>
  <si>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</si>
  <si>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</si>
  <si>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</si>
  <si>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</si>
  <si>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</si>
  <si>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</si>
  <si>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</si>
  <si>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</si>
  <si>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</si>
  <si>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</si>
  <si>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</si>
  <si>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</si>
  <si>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</si>
  <si>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</si>
  <si>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</si>
  <si>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</si>
  <si>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</si>
  <si>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</si>
  <si>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</si>
  <si>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</si>
  <si>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</si>
  <si>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</si>
  <si>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</si>
  <si>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</si>
  <si>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</si>
  <si>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</si>
  <si>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</si>
  <si>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</si>
  <si>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</si>
  <si>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</si>
  <si>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</si>
  <si>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</si>
  <si>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</si>
  <si>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</si>
  <si>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</si>
  <si>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</si>
  <si>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</si>
  <si>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</si>
  <si>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</si>
  <si>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</si>
  <si>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</si>
  <si>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</si>
  <si>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</si>
  <si>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</si>
  <si>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</si>
  <si>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</si>
  <si>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</si>
  <si>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</si>
  <si>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</si>
  <si>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</si>
  <si>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</si>
  <si>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</si>
  <si>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</si>
  <si>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</si>
  <si>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</si>
  <si>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</si>
  <si>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</si>
  <si>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</si>
  <si>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</si>
  <si>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</si>
  <si>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</si>
  <si>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</si>
  <si>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</si>
  <si>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</si>
  <si>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</si>
  <si>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</si>
  <si>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</si>
  <si>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</si>
  <si>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</si>
  <si>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</si>
  <si>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</si>
  <si>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</si>
  <si>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</si>
  <si>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</si>
  <si>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</si>
  <si>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</si>
  <si>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</si>
  <si>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</si>
  <si>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</si>
  <si>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</si>
  <si>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</si>
  <si>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</si>
  <si>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</si>
  <si>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</si>
  <si>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</si>
  <si>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</si>
  <si>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</si>
  <si>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</si>
  <si>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</si>
  <si>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</si>
  <si>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</si>
  <si>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</si>
  <si>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</si>
  <si>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</si>
  <si>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</si>
  <si>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</si>
  <si>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</si>
  <si>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</si>
  <si>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</si>
  <si>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</si>
  <si>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</si>
  <si>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</si>
  <si>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</si>
  <si>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</si>
  <si>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</si>
  <si>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</si>
  <si>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</si>
  <si>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</si>
  <si>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</si>
  <si>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</si>
  <si>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</si>
  <si>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</si>
  <si>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</si>
  <si>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</si>
  <si>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</si>
  <si>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</si>
  <si>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</si>
  <si>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</si>
  <si>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</si>
  <si>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</si>
  <si>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</si>
  <si>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</si>
  <si>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</si>
  <si>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</si>
  <si>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</si>
  <si>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</si>
  <si>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</si>
  <si>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</si>
  <si>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</si>
  <si>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</si>
  <si>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</si>
  <si>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</si>
  <si>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</si>
  <si>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</si>
  <si>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</si>
  <si>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</si>
  <si>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</si>
  <si>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</si>
  <si>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</si>
  <si>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</si>
  <si>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</si>
  <si>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</si>
  <si>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</si>
  <si>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</si>
  <si>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</si>
  <si>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</si>
  <si>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</si>
  <si>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</si>
  <si>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</si>
  <si>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</si>
  <si>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</si>
  <si>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</si>
  <si>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</si>
  <si>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</si>
  <si>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</si>
  <si>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</si>
  <si>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</si>
  <si>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</si>
  <si>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</si>
  <si>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</si>
  <si>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</si>
  <si>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</si>
  <si>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</si>
  <si>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</si>
  <si>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</si>
  <si>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</si>
  <si>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</si>
  <si>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</si>
  <si>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</si>
  <si>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</si>
  <si>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</si>
  <si>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</si>
  <si>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</si>
  <si>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</si>
  <si>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</si>
  <si>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</si>
  <si>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</si>
  <si>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</si>
  <si>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</si>
  <si>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</si>
  <si>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</si>
  <si>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</si>
  <si>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</si>
  <si>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</si>
  <si>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</si>
  <si>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</si>
  <si>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</si>
  <si>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</si>
  <si>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</si>
  <si>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</si>
  <si>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</si>
  <si>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</si>
  <si>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</si>
  <si>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</si>
  <si>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</si>
  <si>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</si>
  <si>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</si>
  <si>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</si>
  <si>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</si>
  <si>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</si>
  <si>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</si>
  <si>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</si>
  <si>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</si>
  <si>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</si>
  <si>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</si>
  <si>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</si>
  <si>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</si>
  <si>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</si>
  <si>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</si>
  <si>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</si>
  <si>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</si>
  <si>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</si>
  <si>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</si>
  <si>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</si>
  <si>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</si>
  <si>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</si>
  <si>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</si>
  <si>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</si>
  <si>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</si>
  <si>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</si>
  <si>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</si>
  <si>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</si>
  <si>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</si>
  <si>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</si>
  <si>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</si>
  <si>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</si>
  <si>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</si>
  <si>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</si>
  <si>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</si>
  <si>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</si>
  <si>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</si>
  <si>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</si>
  <si>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</si>
  <si>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</si>
  <si>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</si>
  <si>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</si>
  <si>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</si>
  <si>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</si>
  <si>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</si>
  <si>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</si>
  <si>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</si>
  <si>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</si>
  <si>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</si>
  <si>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</si>
  <si>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</si>
  <si>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</si>
  <si>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</si>
  <si>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</si>
  <si>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</si>
  <si>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</si>
  <si>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</si>
  <si>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</si>
  <si>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</si>
  <si>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</si>
  <si>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</si>
  <si>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</si>
  <si>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</si>
  <si>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</si>
  <si>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</si>
  <si>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</si>
  <si>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</si>
  <si>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</si>
  <si>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</si>
  <si>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</si>
  <si>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</si>
  <si>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</si>
  <si>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</si>
  <si>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</si>
  <si>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</si>
  <si>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</si>
  <si>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</si>
  <si>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</si>
  <si>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</si>
  <si>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</si>
  <si>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</si>
  <si>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</si>
  <si>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</si>
  <si>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</si>
  <si>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</si>
  <si>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</si>
  <si>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</si>
  <si>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</si>
  <si>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</si>
  <si>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</si>
  <si>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</si>
  <si>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</si>
  <si>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</si>
  <si>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</si>
  <si>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</si>
  <si>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</si>
  <si>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</si>
  <si>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</si>
  <si>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</si>
  <si>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</si>
  <si>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</si>
  <si>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</si>
  <si>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</si>
  <si>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</si>
  <si>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</si>
  <si>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</si>
  <si>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</si>
  <si>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</si>
  <si>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</si>
  <si>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</si>
  <si>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</si>
  <si>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</si>
  <si>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</si>
  <si>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</si>
  <si>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</si>
  <si>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</si>
  <si>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</si>
  <si>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</si>
  <si>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</si>
  <si>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</si>
  <si>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</si>
  <si>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</si>
  <si>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</si>
  <si>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</si>
  <si>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</si>
  <si>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</si>
  <si>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</si>
  <si>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</si>
  <si>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</si>
  <si>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</si>
  <si>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</si>
  <si>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</si>
  <si>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</si>
  <si>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</si>
  <si>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</si>
  <si>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</si>
  <si>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</si>
  <si>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</si>
  <si>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</si>
  <si>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</si>
  <si>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</si>
  <si>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</si>
  <si>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</si>
  <si>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</si>
  <si>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</si>
  <si>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</si>
  <si>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</si>
  <si>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</si>
  <si>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</si>
  <si>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</si>
  <si>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</si>
  <si>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</si>
  <si>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</si>
  <si>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</si>
  <si>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</si>
  <si>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</si>
  <si>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</si>
  <si>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</si>
  <si>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</si>
  <si>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</si>
  <si>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</si>
  <si>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</si>
  <si>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</si>
  <si>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</si>
  <si>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</si>
  <si>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</si>
  <si>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</si>
  <si>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</si>
  <si>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</si>
  <si>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</si>
  <si>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</si>
  <si>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</si>
  <si>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</si>
  <si>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</si>
  <si>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</si>
  <si>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</si>
  <si>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</si>
  <si>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</si>
  <si>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</si>
  <si>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</si>
  <si>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</si>
  <si>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</si>
  <si>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</si>
  <si>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</si>
  <si>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</si>
  <si>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</si>
  <si>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</si>
  <si>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</si>
  <si>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</si>
  <si>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</si>
  <si>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</si>
  <si>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</si>
  <si>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</si>
  <si>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</si>
  <si>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</si>
  <si>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</si>
  <si>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</si>
  <si>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</si>
  <si>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</si>
  <si>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</si>
  <si>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</si>
  <si>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</si>
  <si>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</si>
  <si>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</si>
  <si>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</si>
  <si>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</si>
  <si>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</si>
  <si>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</si>
  <si>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</si>
  <si>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</si>
  <si>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</si>
  <si>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</si>
  <si>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</si>
  <si>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</si>
  <si>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</si>
  <si>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</si>
  <si>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</si>
  <si>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</si>
  <si>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</si>
  <si>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</si>
  <si>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</si>
  <si>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</si>
  <si>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</si>
  <si>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</si>
  <si>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</si>
  <si>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</si>
  <si>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</si>
  <si>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</si>
  <si>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</si>
  <si>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</si>
  <si>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</si>
  <si>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</si>
  <si>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</si>
  <si>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</si>
  <si>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</si>
  <si>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</si>
  <si>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</si>
  <si>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</si>
  <si>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</si>
  <si>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</si>
  <si>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</si>
  <si>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</si>
  <si>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</si>
  <si>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</si>
  <si>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</si>
  <si>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</si>
  <si>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</si>
  <si>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</si>
  <si>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</si>
  <si>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</si>
  <si>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</si>
  <si>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</si>
  <si>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</si>
  <si>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</si>
  <si>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</si>
  <si>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</si>
  <si>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</si>
  <si>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</si>
  <si>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</si>
  <si>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</si>
  <si>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</si>
  <si>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</si>
  <si>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</si>
  <si>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</si>
  <si>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</si>
  <si>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</si>
  <si>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</si>
  <si>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</si>
  <si>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</si>
  <si>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</si>
  <si>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</si>
  <si>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</si>
  <si>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</si>
  <si>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</si>
  <si>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</si>
  <si>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</si>
  <si>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</si>
  <si>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</si>
  <si>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</si>
  <si>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</si>
  <si>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</si>
  <si>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</si>
  <si>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</si>
  <si>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</si>
  <si>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</si>
  <si>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</si>
  <si>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</si>
  <si>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</si>
  <si>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</si>
  <si>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</si>
  <si>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</si>
  <si>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</si>
  <si>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</si>
  <si>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</si>
  <si>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</si>
  <si>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</si>
  <si>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</si>
  <si>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</si>
  <si>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</si>
  <si>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</si>
  <si>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</si>
  <si>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</si>
  <si>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</si>
  <si>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</si>
  <si>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</si>
  <si>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</si>
  <si>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</si>
  <si>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</si>
  <si>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</si>
  <si>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</si>
  <si>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</si>
  <si>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</si>
  <si>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</si>
  <si>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</si>
  <si>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</si>
  <si>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</si>
  <si>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</si>
  <si>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</si>
  <si>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</si>
  <si>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</si>
  <si>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</si>
  <si>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</si>
  <si>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</si>
  <si>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</si>
  <si>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</si>
  <si>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</si>
  <si>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</si>
  <si>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</si>
  <si>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</si>
  <si>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</si>
  <si>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</si>
  <si>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</si>
  <si>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</si>
  <si>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</si>
  <si>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</si>
  <si>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</si>
  <si>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</si>
  <si>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</si>
  <si>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</si>
  <si>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</si>
  <si>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</si>
  <si>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</si>
  <si>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</si>
  <si>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</si>
  <si>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</si>
  <si>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</si>
  <si>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</si>
  <si>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</si>
  <si>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</si>
  <si>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</si>
  <si>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</si>
  <si>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</si>
  <si>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</si>
  <si>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</si>
  <si>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</si>
  <si>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</si>
  <si>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</si>
  <si>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</si>
  <si>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</si>
  <si>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</si>
  <si>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</si>
  <si>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</si>
  <si>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</si>
  <si>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</si>
  <si>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</si>
  <si>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</si>
  <si>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</si>
  <si>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</si>
  <si>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</si>
  <si>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</si>
  <si>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</si>
  <si>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</si>
  <si>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</si>
  <si>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</si>
  <si>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</si>
  <si>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</si>
  <si>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</si>
  <si>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</si>
  <si>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</si>
  <si>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</si>
  <si>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</si>
  <si>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</si>
  <si>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</si>
  <si>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</si>
  <si>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</si>
  <si>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</si>
  <si>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</si>
  <si>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</si>
  <si>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</si>
  <si>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</si>
  <si>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</si>
  <si>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</si>
  <si>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</si>
  <si>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</si>
  <si>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</si>
  <si>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</si>
  <si>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</si>
  <si>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</si>
  <si>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</si>
  <si>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</si>
  <si>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</si>
  <si>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</si>
  <si>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</si>
  <si>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</si>
  <si>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</si>
  <si>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</si>
  <si>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</si>
  <si>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</si>
  <si>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</si>
  <si>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</si>
  <si>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</si>
  <si>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</si>
  <si>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</si>
  <si>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</si>
  <si>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</si>
  <si>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</si>
  <si>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</si>
  <si>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</si>
  <si>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</si>
  <si>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</si>
  <si>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</si>
  <si>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</si>
  <si>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</si>
  <si>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</si>
  <si>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</si>
  <si>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</si>
  <si>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</si>
  <si>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</si>
  <si>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</si>
  <si>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</si>
  <si>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</si>
  <si>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</si>
  <si>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</si>
  <si>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</si>
  <si>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</si>
  <si>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</si>
  <si>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</si>
  <si>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</si>
  <si>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</si>
  <si>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</si>
  <si>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</si>
  <si>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</si>
  <si>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</si>
  <si>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</si>
  <si>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</si>
  <si>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</si>
  <si>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</si>
  <si>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</si>
  <si>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</si>
  <si>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</si>
  <si>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</si>
  <si>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</si>
  <si>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</si>
  <si>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</si>
  <si>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</si>
  <si>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</si>
  <si>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</si>
  <si>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</si>
  <si>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</si>
  <si>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</si>
  <si>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</si>
  <si>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</si>
  <si>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</si>
  <si>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</si>
  <si>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</si>
  <si>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</si>
  <si>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</si>
  <si>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</si>
  <si>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</si>
  <si>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</si>
  <si>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</si>
  <si>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</si>
  <si>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</si>
  <si>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</si>
  <si>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</si>
  <si>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</si>
  <si>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</si>
  <si>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</si>
  <si>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</si>
  <si>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</si>
  <si>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</si>
  <si>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</si>
  <si>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</si>
  <si>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</si>
  <si>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</si>
  <si>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</si>
  <si>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</si>
  <si>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</si>
  <si>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</si>
  <si>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</si>
  <si>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</si>
  <si>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</si>
  <si>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</si>
  <si>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</si>
  <si>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</si>
  <si>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</si>
  <si>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</si>
  <si>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</si>
  <si>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</si>
  <si>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</si>
  <si>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</si>
  <si>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</si>
  <si>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</si>
  <si>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</si>
  <si>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</si>
  <si>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</si>
  <si>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</si>
  <si>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</si>
  <si>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</si>
  <si>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</si>
  <si>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</si>
  <si>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</si>
  <si>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</si>
  <si>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</si>
  <si>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</si>
  <si>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</si>
  <si>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</si>
  <si>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</si>
  <si>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</si>
  <si>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</si>
  <si>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</si>
  <si>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</si>
  <si>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</si>
  <si>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</si>
  <si>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</si>
  <si>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</si>
  <si>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</si>
  <si>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</si>
  <si>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</si>
  <si>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</si>
  <si>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</si>
  <si>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</si>
  <si>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</si>
  <si>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</si>
  <si>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</si>
  <si>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</si>
  <si>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</si>
  <si>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</si>
  <si>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</si>
  <si>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</si>
  <si>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</si>
  <si>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</si>
  <si>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</si>
  <si>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</si>
  <si>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</si>
  <si>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</si>
  <si>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</si>
  <si>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</si>
  <si>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</si>
  <si>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</si>
  <si>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</si>
  <si>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</si>
  <si>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</si>
  <si>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</si>
  <si>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</si>
  <si>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</si>
  <si>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</si>
  <si>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</si>
  <si>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</si>
  <si>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</si>
  <si>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</si>
  <si>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</si>
  <si>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</si>
  <si>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</si>
  <si>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</si>
  <si>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</si>
  <si>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</si>
  <si>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</si>
  <si>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</si>
  <si>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</si>
  <si>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</si>
  <si>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</si>
  <si>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</si>
  <si>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</si>
  <si>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</si>
  <si>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</si>
  <si>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</si>
  <si>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</si>
  <si>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</si>
  <si>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</si>
  <si>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</si>
  <si>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</si>
  <si>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</si>
  <si>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</si>
  <si>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</si>
  <si>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</si>
  <si>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</si>
  <si>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</si>
  <si>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</si>
  <si>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</si>
  <si>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</si>
  <si>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</si>
  <si>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</si>
  <si>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</si>
  <si>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</si>
  <si>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</si>
  <si>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</si>
  <si>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</si>
  <si>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</si>
  <si>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</si>
  <si>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</si>
  <si>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</si>
  <si>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</si>
  <si>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</si>
  <si>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</si>
  <si>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</si>
  <si>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</si>
  <si>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</si>
  <si>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</si>
  <si>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</si>
  <si>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</si>
  <si>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</si>
  <si>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</si>
  <si>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</si>
  <si>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</si>
  <si>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</si>
  <si>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</si>
  <si>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</si>
  <si>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</si>
  <si>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</si>
  <si>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</si>
  <si>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</si>
  <si>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</si>
  <si>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</si>
  <si>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</si>
  <si>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</si>
  <si>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</si>
  <si>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</si>
  <si>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</si>
  <si>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</si>
  <si>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</si>
  <si>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</si>
  <si>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</si>
  <si>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</si>
  <si>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</si>
  <si>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</si>
  <si>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</si>
  <si>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</si>
  <si>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</si>
  <si>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</si>
  <si>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</si>
  <si>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</si>
  <si>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</si>
  <si>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</si>
  <si>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</si>
  <si>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</si>
  <si>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</si>
  <si>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</si>
  <si>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</si>
  <si>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</si>
  <si>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</si>
  <si>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</si>
  <si>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</si>
  <si>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</si>
  <si>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</si>
  <si>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</si>
  <si>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</si>
  <si>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</si>
  <si>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</si>
  <si>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</si>
  <si>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</si>
  <si>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</si>
  <si>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</si>
  <si>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</si>
  <si>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</si>
  <si>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</si>
  <si>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</si>
  <si>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</si>
  <si>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</si>
  <si>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</si>
  <si>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</si>
  <si>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</si>
  <si>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</si>
  <si>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</si>
  <si>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</si>
  <si>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</si>
  <si>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</si>
  <si>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</si>
  <si>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</si>
  <si>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</si>
  <si>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</si>
  <si>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</si>
  <si>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</si>
  <si>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</si>
  <si>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</si>
  <si>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</si>
  <si>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</si>
  <si>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</si>
  <si>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</si>
  <si>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</si>
  <si>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</si>
  <si>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</si>
  <si>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</si>
  <si>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</si>
  <si>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</si>
  <si>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</si>
  <si>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</si>
  <si>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</si>
  <si>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</si>
  <si>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</si>
  <si>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</si>
  <si>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</si>
  <si>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</si>
  <si>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</si>
  <si>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</si>
  <si>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</si>
  <si>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</si>
  <si>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</si>
  <si>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</si>
  <si>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</si>
  <si>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</si>
  <si>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</si>
  <si>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</si>
  <si>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</si>
  <si>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</si>
  <si>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</si>
  <si>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</si>
  <si>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</si>
  <si>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</si>
  <si>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</si>
  <si>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</si>
  <si>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</si>
  <si>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</si>
  <si>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</si>
  <si>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</si>
  <si>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</si>
  <si>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</si>
  <si>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</si>
  <si>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</si>
  <si>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</si>
  <si>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</si>
  <si>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</si>
  <si>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</si>
  <si>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</si>
  <si>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</si>
  <si>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</si>
  <si>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</si>
  <si>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</si>
  <si>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</si>
  <si>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</si>
  <si>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</si>
  <si>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</si>
  <si>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</si>
  <si>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</si>
  <si>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</si>
  <si>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</si>
  <si>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</si>
  <si>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</si>
  <si>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</si>
  <si>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</si>
  <si>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</si>
  <si>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</si>
  <si>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</si>
  <si>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</si>
  <si>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</si>
  <si>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</si>
  <si>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</si>
  <si>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</si>
  <si>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</si>
  <si>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</si>
  <si>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</si>
  <si>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</si>
  <si>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</si>
  <si>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</si>
  <si>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</si>
  <si>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</si>
  <si>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</si>
  <si>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</si>
  <si>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</si>
  <si>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</si>
  <si>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</si>
  <si>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</si>
  <si>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</si>
  <si>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</si>
  <si>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</si>
  <si>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</si>
  <si>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</si>
  <si>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</si>
  <si>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</si>
  <si>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</si>
  <si>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</si>
  <si>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</si>
  <si>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</si>
  <si>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</si>
  <si>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</si>
  <si>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</si>
  <si>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</si>
  <si>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</si>
  <si>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</si>
  <si>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</si>
  <si>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</si>
  <si>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</si>
  <si>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</si>
  <si>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</si>
  <si>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</si>
  <si>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</si>
  <si>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</si>
  <si>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</si>
  <si>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</si>
  <si>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</si>
  <si>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</si>
  <si>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</si>
  <si>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</si>
  <si>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</si>
  <si>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</si>
  <si>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</si>
  <si>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</si>
  <si>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</si>
  <si>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</si>
  <si>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</si>
  <si>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</si>
  <si>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</si>
  <si>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</si>
  <si>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</si>
  <si>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</si>
  <si>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</si>
  <si>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</si>
  <si>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</si>
  <si>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</si>
  <si>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</si>
  <si>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</si>
  <si>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</si>
  <si>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</si>
  <si>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</si>
  <si>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</si>
  <si>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</si>
  <si>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</si>
  <si>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</si>
  <si>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</si>
  <si>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</si>
  <si>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</si>
  <si>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</si>
  <si>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</si>
  <si>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</si>
  <si>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</si>
  <si>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</si>
  <si>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</si>
  <si>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</si>
  <si>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</si>
  <si>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</si>
  <si>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</si>
  <si>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</si>
  <si>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</si>
  <si>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</si>
  <si>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</si>
  <si>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</si>
  <si>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</si>
  <si>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</si>
  <si>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</si>
  <si>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</si>
  <si>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</si>
  <si>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</si>
  <si>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</si>
  <si>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</si>
  <si>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</si>
  <si>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</si>
  <si>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</si>
  <si>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</si>
  <si>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</si>
  <si>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</si>
  <si>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</si>
  <si>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</si>
  <si>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</si>
  <si>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</si>
  <si>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</si>
  <si>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</si>
  <si>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</si>
  <si>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</si>
  <si>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</si>
  <si>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</si>
  <si>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</si>
  <si>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</si>
  <si>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</si>
  <si>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</si>
  <si>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</si>
  <si>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</si>
  <si>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</si>
  <si>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</si>
  <si>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</si>
  <si>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</si>
  <si>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</si>
  <si>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</si>
  <si>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</si>
  <si>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</si>
  <si>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</si>
  <si>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</si>
  <si>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</si>
  <si>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</si>
  <si>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</si>
  <si>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</si>
  <si>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</si>
  <si>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</si>
  <si>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</si>
  <si>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</si>
  <si>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</si>
  <si>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</si>
  <si>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</si>
  <si>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</si>
  <si>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</si>
  <si>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</si>
  <si>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</si>
  <si>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</si>
  <si>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</si>
  <si>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</si>
  <si>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</si>
  <si>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</si>
  <si>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</si>
  <si>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</si>
  <si>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</si>
  <si>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</si>
  <si>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</si>
  <si>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</si>
  <si>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</si>
  <si>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</si>
  <si>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</si>
  <si>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</si>
  <si>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</si>
  <si>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</si>
  <si>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</si>
  <si>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</si>
  <si>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</si>
  <si>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</si>
  <si>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</si>
  <si>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</si>
  <si>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</si>
  <si>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</si>
  <si>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</si>
  <si>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</si>
  <si>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</si>
  <si>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</si>
  <si>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</si>
  <si>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</si>
  <si>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</si>
  <si>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</si>
  <si>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</si>
  <si>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</si>
  <si>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</si>
  <si>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</si>
  <si>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</si>
  <si>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</si>
  <si>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</si>
  <si>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</si>
  <si>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</si>
  <si>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</si>
  <si>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</si>
  <si>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</si>
  <si>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</si>
  <si>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</si>
  <si>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</si>
  <si>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</si>
  <si>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</si>
  <si>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</si>
  <si>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</si>
  <si>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</si>
  <si>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</si>
  <si>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</si>
  <si>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</si>
  <si>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</si>
  <si>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</si>
  <si>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</si>
  <si>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</si>
  <si>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</si>
  <si>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</si>
  <si>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</si>
  <si>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</si>
  <si>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</si>
  <si>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</si>
  <si>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</si>
  <si>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</si>
  <si>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</si>
  <si>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</si>
  <si>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</si>
  <si>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</si>
  <si>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</si>
  <si>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</si>
  <si>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</si>
  <si>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</si>
  <si>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</si>
  <si>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</si>
  <si>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</si>
  <si>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</si>
  <si>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</si>
  <si>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</si>
  <si>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</si>
  <si>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</si>
  <si>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</si>
  <si>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</si>
  <si>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</si>
  <si>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</si>
  <si>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</si>
  <si>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</si>
  <si>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</si>
  <si>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</si>
  <si>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</si>
  <si>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</si>
  <si>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</si>
  <si>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</si>
  <si>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</si>
  <si>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</si>
  <si>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</si>
  <si>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</si>
  <si>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</si>
  <si>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</si>
  <si>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</si>
  <si>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</si>
  <si>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</si>
  <si>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</si>
  <si>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</si>
  <si>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</si>
  <si>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</si>
  <si>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</si>
  <si>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</si>
  <si>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</si>
  <si>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</si>
  <si>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</si>
  <si>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</si>
  <si>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</si>
  <si>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</si>
  <si>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</si>
  <si>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</si>
  <si>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</si>
  <si>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</si>
  <si>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</si>
  <si>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</si>
  <si>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</si>
  <si>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</si>
  <si>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</si>
  <si>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</si>
  <si>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</si>
  <si>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</si>
  <si>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</si>
  <si>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</si>
  <si>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</si>
  <si>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</si>
  <si>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</si>
  <si>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</si>
  <si>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</si>
  <si>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</si>
  <si>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</si>
  <si>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</si>
  <si>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</si>
  <si>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</si>
  <si>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</si>
  <si>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</si>
  <si>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</si>
  <si>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</si>
  <si>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</si>
  <si>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</si>
  <si>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</si>
  <si>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</si>
  <si>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</si>
  <si>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</si>
  <si>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</si>
  <si>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</si>
  <si>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</si>
  <si>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</si>
  <si>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</si>
  <si>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</si>
  <si>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</si>
  <si>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</si>
  <si>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</si>
  <si>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</si>
  <si>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</si>
  <si>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</si>
  <si>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</si>
  <si>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</si>
  <si>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</si>
  <si>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</si>
  <si>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</si>
  <si>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</si>
  <si>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</si>
  <si>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</si>
  <si>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</si>
  <si>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</si>
  <si>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</si>
  <si>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</si>
  <si>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</si>
  <si>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</si>
  <si>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</si>
  <si>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</si>
  <si>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</si>
  <si>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</si>
  <si>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</si>
  <si>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</si>
  <si>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</si>
  <si>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</si>
  <si>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</si>
  <si>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</si>
  <si>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</si>
  <si>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</si>
  <si>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</si>
  <si>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</si>
  <si>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</si>
  <si>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</si>
  <si>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</si>
  <si>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</si>
  <si>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</si>
  <si>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</si>
  <si>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</si>
  <si>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</si>
  <si>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</si>
  <si>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</si>
  <si>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</si>
  <si>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</si>
  <si>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</si>
  <si>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</si>
  <si>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</si>
  <si>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</si>
  <si>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</si>
  <si>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</si>
  <si>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</si>
  <si>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</si>
  <si>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</si>
  <si>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</si>
  <si>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</si>
  <si>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</si>
  <si>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</si>
  <si>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</si>
  <si>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</si>
  <si>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</si>
  <si>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</si>
  <si>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</si>
  <si>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</si>
  <si>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</si>
  <si>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</si>
  <si>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</si>
  <si>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</si>
  <si>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</si>
  <si>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</si>
  <si>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</si>
  <si>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</si>
  <si>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</si>
  <si>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</si>
  <si>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</si>
  <si>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</si>
  <si>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</si>
  <si>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</si>
  <si>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</si>
  <si>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</si>
  <si>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</si>
  <si>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</si>
  <si>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</si>
  <si>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</si>
  <si>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</si>
  <si>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</si>
  <si>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</si>
  <si>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</si>
  <si>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</si>
  <si>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</si>
  <si>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</si>
  <si>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</si>
  <si>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</si>
  <si>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</si>
  <si>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</si>
  <si>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</si>
  <si>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</si>
  <si>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</si>
  <si>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</si>
  <si>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</si>
  <si>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</si>
  <si>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</si>
  <si>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</si>
  <si>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</si>
  <si>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</si>
  <si>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</si>
  <si>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</si>
  <si>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</si>
  <si>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</si>
  <si>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</si>
  <si>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</si>
  <si>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</si>
  <si>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</si>
  <si>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</si>
  <si>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</si>
  <si>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</si>
  <si>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</si>
  <si>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</si>
  <si>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</si>
  <si>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</si>
  <si>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</si>
  <si>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</si>
  <si>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</si>
  <si>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</si>
  <si>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</si>
  <si>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</si>
  <si>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</si>
  <si>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</si>
  <si>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</si>
  <si>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</si>
  <si>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</si>
  <si>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</si>
  <si>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</si>
  <si>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</si>
  <si>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</si>
  <si>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</si>
  <si>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</si>
  <si>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</si>
  <si>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</si>
  <si>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</si>
  <si>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</si>
  <si>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</si>
  <si>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</si>
  <si>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</si>
  <si>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</si>
  <si>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</si>
  <si>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</si>
  <si>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</si>
  <si>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</si>
  <si>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</si>
  <si>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</si>
  <si>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</si>
  <si>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</si>
  <si>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</si>
  <si>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</si>
  <si>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</si>
  <si>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</si>
  <si>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</si>
  <si>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</si>
  <si>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</si>
  <si>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</si>
  <si>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</si>
  <si>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</si>
  <si>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</si>
  <si>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</si>
  <si>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</si>
  <si>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</si>
  <si>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</si>
  <si>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</si>
  <si>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</si>
  <si>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</si>
  <si>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</si>
  <si>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</si>
  <si>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</si>
  <si>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</si>
  <si>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</si>
  <si>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</si>
  <si>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</si>
  <si>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</si>
  <si>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</si>
  <si>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</si>
  <si>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</si>
  <si>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</si>
  <si>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</si>
  <si>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</si>
  <si>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</si>
  <si>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</si>
  <si>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</si>
  <si>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</si>
  <si>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</si>
  <si>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</si>
  <si>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</si>
  <si>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</si>
  <si>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</si>
  <si>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</si>
  <si>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</si>
  <si>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</si>
  <si>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</si>
  <si>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</si>
  <si>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</si>
  <si>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</si>
  <si>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</si>
  <si>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</si>
  <si>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</si>
  <si>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</si>
  <si>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</si>
  <si>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</si>
  <si>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</si>
  <si>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</si>
  <si>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</si>
  <si>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</si>
  <si>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</si>
  <si>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</si>
  <si>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</si>
  <si>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</si>
  <si>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</si>
  <si>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</si>
  <si>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</si>
  <si>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</si>
  <si>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</si>
  <si>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</si>
  <si>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</si>
  <si>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</si>
  <si>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</si>
  <si>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</si>
  <si>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</si>
  <si>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</si>
  <si>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</si>
  <si>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</si>
  <si>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</si>
  <si>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</si>
  <si>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</si>
  <si>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</si>
  <si>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</si>
  <si>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</si>
  <si>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</si>
  <si>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</si>
  <si>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</si>
  <si>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</si>
  <si>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</si>
  <si>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</si>
  <si>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</si>
  <si>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</si>
  <si>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</si>
  <si>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</si>
  <si>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</si>
  <si>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</si>
  <si>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</si>
  <si>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</si>
  <si>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</si>
  <si>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</si>
  <si>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</si>
  <si>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</si>
  <si>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</si>
  <si>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</si>
  <si>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</si>
  <si>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</si>
  <si>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</si>
  <si>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</si>
  <si>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</si>
  <si>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</si>
  <si>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</si>
  <si>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</si>
  <si>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</si>
  <si>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</si>
  <si>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</si>
  <si>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</si>
  <si>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</si>
  <si>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</si>
  <si>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</si>
  <si>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</si>
  <si>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</si>
  <si>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</si>
  <si>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</si>
  <si>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</si>
  <si>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</si>
  <si>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</si>
  <si>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</si>
  <si>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</si>
  <si>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</si>
  <si>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</si>
  <si>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</si>
  <si>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</si>
  <si>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</si>
  <si>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</si>
  <si>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</si>
  <si>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</si>
  <si>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</si>
  <si>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</si>
  <si>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</si>
  <si>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</si>
  <si>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</si>
  <si>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</si>
  <si>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</si>
  <si>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</si>
  <si>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</si>
  <si>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</si>
  <si>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</si>
  <si>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</si>
  <si>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</si>
  <si>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</si>
  <si>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</si>
  <si>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</si>
  <si>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</si>
  <si>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</si>
  <si>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</si>
  <si>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</si>
  <si>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</si>
  <si>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</si>
  <si>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</si>
  <si>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</si>
  <si>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</si>
  <si>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</si>
  <si>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</si>
  <si>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</si>
  <si>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</si>
  <si>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</si>
  <si>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</si>
  <si>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</si>
  <si>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</si>
  <si>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</si>
  <si>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</si>
  <si>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</si>
  <si>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</si>
  <si>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</si>
  <si>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</si>
  <si>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</si>
  <si>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</si>
  <si>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</si>
  <si>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</si>
  <si>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</si>
  <si>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</si>
  <si>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</si>
  <si>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</si>
  <si>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</si>
  <si>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</si>
  <si>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</si>
  <si>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</si>
  <si>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</si>
  <si>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</si>
  <si>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</si>
  <si>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</si>
  <si>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</si>
  <si>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</si>
  <si>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</si>
  <si>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</si>
  <si>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</si>
  <si>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</si>
  <si>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</si>
  <si>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</si>
  <si>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</si>
  <si>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</si>
  <si>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</si>
  <si>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</si>
  <si>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</si>
  <si>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</si>
  <si>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</si>
  <si>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</si>
  <si>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</si>
  <si>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</si>
  <si>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</si>
  <si>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</si>
  <si>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</si>
  <si>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</si>
  <si>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</si>
  <si>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</si>
  <si>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</si>
  <si>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</si>
  <si>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</si>
  <si>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</si>
  <si>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</si>
  <si>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</si>
  <si>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</si>
  <si>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</si>
  <si>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</si>
  <si>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</si>
  <si>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</si>
  <si>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</si>
  <si>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</si>
  <si>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</si>
  <si>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</si>
  <si>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</si>
  <si>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</si>
  <si>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</si>
  <si>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</si>
  <si>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</si>
  <si>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</si>
  <si>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</si>
  <si>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</si>
  <si>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</si>
  <si>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</si>
  <si>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</si>
  <si>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</si>
  <si>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</si>
  <si>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</si>
  <si>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</si>
  <si>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</si>
  <si>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</si>
  <si>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</si>
  <si>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</si>
  <si>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</si>
  <si>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</si>
  <si>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</si>
  <si>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</si>
  <si>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</si>
  <si>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</si>
  <si>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</si>
  <si>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</si>
  <si>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</si>
  <si>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</si>
  <si>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</si>
  <si>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</si>
  <si>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</si>
  <si>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</si>
  <si>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</si>
  <si>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</si>
  <si>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</si>
  <si>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</si>
  <si>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</si>
  <si>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</si>
  <si>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</si>
  <si>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</si>
  <si>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</si>
  <si>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</si>
  <si>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</si>
  <si>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</si>
  <si>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</si>
  <si>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</si>
  <si>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</si>
  <si>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</si>
  <si>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</si>
  <si>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</si>
  <si>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</si>
  <si>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</si>
  <si>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</si>
  <si>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</si>
  <si>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</si>
  <si>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</si>
  <si>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</si>
  <si>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</si>
  <si>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</si>
  <si>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</si>
  <si>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</si>
  <si>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</si>
  <si>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</si>
  <si>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</si>
  <si>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</si>
  <si>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</si>
  <si>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</si>
  <si>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</si>
  <si>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</si>
  <si>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</si>
  <si>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</si>
  <si>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</si>
  <si>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</si>
  <si>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</si>
  <si>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</si>
  <si>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</si>
  <si>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</si>
  <si>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</si>
  <si>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</si>
  <si>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</si>
  <si>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</si>
  <si>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</si>
  <si>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</si>
  <si>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</si>
  <si>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</si>
  <si>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</si>
  <si>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</si>
  <si>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</si>
  <si>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</si>
  <si>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</si>
  <si>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</si>
  <si>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</si>
  <si>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</si>
  <si>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</si>
  <si>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</si>
  <si>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</si>
  <si>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</si>
  <si>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</si>
  <si>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</si>
  <si>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</si>
  <si>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</si>
  <si>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</si>
  <si>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</si>
  <si>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</si>
  <si>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</si>
  <si>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</si>
  <si>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</si>
  <si>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</si>
  <si>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</si>
  <si>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</si>
  <si>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</si>
  <si>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</si>
  <si>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</si>
  <si>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</si>
  <si>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</si>
  <si>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</si>
  <si>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</si>
  <si>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</si>
  <si>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</si>
  <si>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</si>
  <si>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</si>
  <si>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</si>
  <si>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</si>
  <si>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</si>
  <si>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</si>
  <si>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</si>
  <si>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</si>
  <si>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</si>
  <si>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</si>
  <si>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</si>
  <si>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</si>
  <si>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</si>
  <si>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</si>
  <si>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</si>
  <si>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</si>
  <si>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</si>
  <si>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</si>
  <si>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</si>
  <si>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</si>
  <si>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</si>
  <si>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</si>
  <si>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</si>
  <si>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</si>
  <si>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</si>
  <si>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</si>
  <si>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</si>
  <si>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</si>
  <si>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</si>
  <si>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</si>
  <si>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</si>
  <si>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</si>
  <si>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</si>
  <si>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</si>
  <si>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</si>
  <si>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</si>
  <si>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</si>
  <si>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</si>
  <si>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</si>
  <si>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</si>
  <si>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</si>
  <si>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</si>
  <si>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</si>
  <si>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</si>
  <si>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</si>
  <si>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</si>
  <si>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</si>
  <si>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</si>
  <si>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</si>
  <si>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</si>
  <si>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</si>
  <si>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</si>
  <si>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</si>
  <si>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</si>
  <si>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</si>
  <si>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</si>
  <si>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</si>
  <si>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</si>
  <si>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</si>
  <si>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</si>
  <si>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</si>
  <si>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</si>
  <si>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</si>
  <si>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</si>
  <si>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</si>
  <si>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</si>
  <si>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</si>
  <si>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</si>
  <si>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</si>
  <si>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</si>
  <si>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</si>
  <si>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</si>
  <si>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</si>
  <si>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</si>
  <si>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</si>
  <si>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</si>
  <si>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</si>
  <si>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</si>
  <si>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</si>
  <si>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</si>
  <si>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</si>
  <si>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</si>
  <si>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</si>
  <si>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</si>
  <si>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</si>
  <si>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</si>
  <si>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</si>
  <si>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</si>
  <si>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</si>
  <si>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</si>
  <si>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</si>
  <si>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</si>
  <si>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</si>
  <si>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</si>
  <si>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</si>
  <si>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</si>
  <si>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</si>
  <si>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</si>
  <si>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</si>
  <si>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</si>
  <si>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</si>
  <si>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</si>
  <si>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</si>
  <si>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</si>
  <si>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</si>
  <si>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</si>
  <si>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</si>
  <si>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</si>
  <si>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</si>
  <si>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</si>
  <si>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</si>
  <si>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</si>
  <si>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</si>
  <si>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</si>
  <si>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</si>
  <si>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</si>
  <si>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</si>
  <si>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</si>
  <si>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</si>
  <si>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</si>
  <si>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</si>
  <si>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</si>
  <si>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</si>
  <si>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</si>
  <si>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</si>
  <si>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</si>
  <si>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</si>
  <si>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</si>
  <si>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</si>
  <si>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</si>
  <si>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</si>
  <si>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</si>
  <si>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</si>
  <si>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</si>
  <si>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</si>
  <si>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</si>
  <si>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</si>
  <si>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</si>
  <si>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</si>
  <si>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</si>
  <si>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</si>
  <si>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</si>
  <si>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</si>
  <si>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</si>
  <si>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</si>
  <si>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</si>
  <si>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</si>
  <si>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</si>
  <si>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</si>
  <si>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</si>
  <si>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</si>
  <si>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</si>
  <si>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</si>
  <si>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</si>
  <si>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</si>
  <si>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</si>
  <si>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</si>
  <si>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</si>
  <si>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</si>
  <si>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</si>
  <si>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</si>
  <si>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</si>
  <si>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</si>
  <si>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</si>
  <si>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</si>
  <si>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</si>
  <si>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</si>
  <si>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</si>
  <si>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</si>
  <si>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</si>
  <si>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</si>
  <si>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</si>
  <si>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</si>
  <si>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</si>
  <si>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</si>
  <si>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</si>
  <si>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</si>
  <si>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</si>
  <si>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</si>
  <si>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</si>
  <si>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</si>
  <si>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</si>
  <si>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</si>
  <si>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</si>
  <si>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</si>
  <si>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</si>
  <si>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</si>
  <si>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</si>
  <si>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</si>
  <si>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</si>
  <si>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</si>
  <si>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</si>
  <si>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</si>
  <si>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</si>
  <si>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</si>
  <si>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</si>
  <si>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</si>
  <si>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</si>
  <si>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</si>
  <si>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</si>
  <si>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</si>
  <si>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</si>
  <si>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</si>
  <si>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</si>
  <si>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</si>
  <si>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</si>
  <si>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</si>
  <si>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</si>
  <si>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</si>
  <si>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</si>
  <si>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</si>
  <si>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</si>
  <si>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</si>
  <si>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</si>
  <si>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</si>
  <si>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</si>
  <si>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</si>
  <si>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</si>
  <si>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</si>
  <si>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</si>
  <si>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</si>
  <si>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</si>
  <si>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</si>
  <si>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</si>
  <si>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</si>
  <si>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</si>
  <si>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</si>
  <si>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</si>
  <si>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</si>
  <si>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</si>
  <si>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</si>
  <si>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</si>
  <si>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</si>
  <si>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</si>
  <si>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</si>
  <si>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</si>
  <si>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</si>
  <si>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</si>
  <si>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</si>
  <si>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</si>
  <si>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</si>
  <si>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</si>
  <si>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</si>
  <si>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</si>
  <si>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</si>
  <si>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</si>
  <si>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</si>
  <si>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</si>
  <si>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</si>
  <si>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</si>
  <si>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</si>
  <si>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</si>
  <si>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</si>
  <si>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</si>
  <si>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</si>
  <si>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</si>
  <si>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</si>
  <si>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</si>
  <si>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</si>
  <si>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</si>
  <si>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</si>
  <si>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</si>
  <si>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</si>
  <si>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</si>
  <si>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</si>
  <si>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</si>
  <si>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</si>
  <si>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</si>
  <si>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</si>
  <si>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</si>
  <si>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</si>
  <si>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</si>
  <si>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</si>
  <si>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</si>
  <si>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</si>
  <si>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</si>
  <si>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</si>
  <si>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</si>
  <si>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</si>
  <si>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</si>
  <si>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</si>
  <si>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</si>
  <si>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</si>
  <si>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</si>
  <si>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</si>
  <si>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</si>
  <si>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</si>
  <si>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</si>
  <si>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</si>
  <si>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</si>
  <si>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</si>
  <si>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</si>
  <si>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</si>
  <si>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</si>
  <si>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</si>
  <si>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</si>
  <si>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</si>
  <si>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</si>
  <si>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</si>
  <si>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</si>
  <si>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</si>
  <si>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</si>
  <si>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</si>
  <si>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</si>
  <si>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</si>
  <si>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</si>
  <si>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</si>
  <si>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</si>
  <si>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</si>
  <si>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</si>
  <si>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</si>
  <si>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</si>
  <si>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</si>
  <si>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</si>
  <si>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</si>
  <si>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</si>
  <si>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</si>
  <si>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</si>
  <si>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</si>
  <si>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</si>
  <si>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</si>
  <si>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</si>
  <si>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</si>
  <si>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</si>
  <si>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</si>
  <si>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</si>
  <si>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</si>
  <si>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</si>
  <si>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</si>
  <si>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</si>
  <si>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</si>
  <si>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</si>
  <si>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</si>
  <si>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</si>
  <si>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</si>
  <si>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</si>
  <si>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</si>
  <si>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</si>
  <si>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</si>
  <si>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</si>
  <si>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</si>
  <si>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</si>
  <si>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</si>
  <si>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</si>
  <si>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</si>
  <si>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</si>
  <si>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</si>
  <si>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</si>
  <si>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</si>
  <si>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</si>
  <si>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</si>
  <si>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</si>
  <si>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</si>
  <si>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</si>
  <si>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</si>
  <si>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</si>
  <si>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</si>
  <si>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</si>
  <si>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</si>
  <si>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</si>
  <si>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</si>
  <si>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</si>
  <si>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</si>
  <si>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</si>
  <si>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</si>
  <si>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</si>
  <si>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</si>
  <si>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</si>
  <si>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</si>
  <si>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</si>
  <si>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</si>
  <si>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</si>
  <si>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</si>
  <si>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</si>
  <si>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</si>
  <si>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</si>
  <si>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</si>
  <si>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</si>
  <si>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</si>
  <si>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</si>
  <si>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</si>
  <si>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</si>
  <si>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</si>
  <si>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</si>
  <si>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</si>
  <si>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</si>
  <si>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</si>
  <si>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</si>
  <si>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</si>
  <si>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</si>
  <si>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</si>
  <si>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</si>
  <si>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</si>
  <si>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</si>
  <si>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</si>
  <si>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</si>
  <si>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</si>
  <si>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</si>
  <si>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</si>
  <si>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</si>
  <si>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</si>
  <si>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</si>
  <si>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</si>
  <si>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</si>
  <si>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</si>
  <si>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</si>
  <si>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</si>
  <si>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</si>
  <si>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</si>
  <si>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</si>
  <si>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</si>
  <si>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</si>
  <si>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</si>
  <si>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</si>
  <si>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</si>
  <si>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</si>
  <si>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</si>
  <si>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</si>
  <si>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</si>
  <si>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</si>
  <si>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</si>
  <si>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</si>
  <si>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</si>
  <si>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</si>
  <si>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</si>
  <si>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</si>
  <si>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</si>
  <si>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</si>
  <si>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</si>
  <si>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</si>
  <si>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</si>
  <si>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</si>
  <si>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</si>
  <si>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</si>
  <si>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</si>
  <si>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</si>
  <si>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</si>
  <si>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</si>
  <si>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</si>
  <si>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</si>
  <si>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</si>
  <si>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</si>
  <si>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</si>
  <si>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</si>
  <si>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</si>
  <si>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</si>
  <si>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</si>
  <si>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</si>
  <si>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</si>
  <si>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</si>
  <si>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</si>
  <si>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</si>
  <si>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</si>
  <si>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</si>
  <si>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</si>
  <si>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</si>
  <si>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</si>
  <si>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</si>
  <si>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</si>
  <si>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</si>
  <si>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</si>
  <si>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</si>
  <si>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</si>
  <si>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</si>
  <si>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</si>
  <si>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</si>
  <si>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</si>
  <si>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</si>
  <si>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</si>
  <si>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</si>
  <si>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</si>
  <si>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</si>
  <si>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</si>
  <si>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</si>
  <si>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</si>
  <si>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</si>
  <si>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</si>
  <si>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</si>
  <si>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</si>
  <si>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</si>
  <si>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</si>
  <si>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</si>
  <si>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</si>
  <si>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</si>
  <si>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</si>
  <si>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</si>
  <si>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</si>
  <si>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</si>
  <si>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</si>
  <si>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</si>
  <si>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</si>
  <si>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</si>
  <si>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</si>
  <si>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</si>
  <si>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</si>
  <si>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</si>
  <si>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</si>
  <si>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</si>
  <si>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</si>
  <si>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</si>
  <si>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</si>
  <si>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</si>
  <si>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</si>
  <si>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</si>
  <si>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</si>
  <si>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</si>
  <si>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</si>
  <si>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</si>
  <si>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</si>
  <si>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</si>
  <si>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</si>
  <si>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</si>
  <si>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</si>
  <si>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</si>
  <si>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</si>
  <si>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</si>
  <si>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</si>
  <si>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</si>
  <si>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</si>
  <si>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</si>
  <si>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</si>
  <si>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</si>
  <si>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</si>
  <si>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</si>
  <si>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</si>
  <si>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</si>
  <si>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</si>
  <si>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</si>
  <si>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</si>
  <si>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</si>
  <si>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</si>
  <si>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</si>
  <si>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</si>
  <si>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</si>
  <si>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</si>
  <si>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</si>
  <si>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</si>
  <si>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</si>
  <si>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</si>
  <si>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</si>
  <si>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</si>
  <si>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</si>
  <si>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</si>
  <si>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</si>
  <si>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</si>
  <si>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</si>
  <si>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</si>
  <si>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</si>
  <si>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</si>
  <si>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</si>
  <si>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</si>
  <si>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</si>
  <si>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</si>
  <si>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</si>
  <si>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</si>
  <si>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</si>
  <si>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</si>
  <si>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</si>
  <si>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</si>
  <si>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</si>
  <si>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</si>
  <si>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</si>
  <si>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</si>
  <si>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</si>
  <si>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</si>
  <si>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</si>
  <si>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</si>
  <si>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</si>
  <si>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</si>
  <si>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</si>
  <si>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</si>
  <si>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</si>
  <si>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</si>
  <si>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</si>
  <si>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</si>
  <si>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</si>
  <si>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</si>
  <si>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</si>
  <si>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</si>
  <si>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</si>
  <si>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</si>
  <si>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</si>
  <si>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</si>
  <si>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</si>
  <si>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</si>
  <si>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</si>
  <si>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</si>
  <si>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</si>
  <si>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</si>
  <si>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</si>
  <si>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</si>
  <si>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</si>
  <si>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</si>
  <si>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</si>
  <si>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</si>
  <si>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</si>
  <si>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</si>
  <si>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</si>
  <si>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</si>
  <si>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</si>
  <si>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</si>
  <si>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</si>
  <si>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</si>
  <si>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</si>
  <si>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</si>
  <si>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</si>
  <si>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</si>
  <si>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</si>
  <si>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</si>
  <si>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</si>
  <si>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</si>
  <si>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</si>
  <si>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</si>
  <si>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</si>
  <si>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</si>
  <si>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</si>
  <si>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</si>
  <si>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</si>
  <si>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</si>
  <si>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</si>
  <si>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</si>
  <si>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</si>
  <si>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</si>
  <si>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</si>
  <si>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</si>
  <si>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</si>
  <si>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</si>
  <si>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</si>
  <si>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</si>
  <si>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</si>
  <si>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</si>
  <si>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</si>
  <si>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</si>
  <si>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</si>
  <si>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</si>
  <si>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</si>
  <si>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</si>
  <si>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</si>
  <si>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</si>
  <si>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</si>
  <si>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</si>
  <si>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</si>
  <si>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</si>
  <si>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</si>
  <si>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</si>
  <si>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</si>
  <si>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</si>
  <si>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</si>
  <si>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</si>
  <si>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</si>
  <si>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</si>
  <si>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</si>
  <si>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</si>
  <si>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</si>
  <si>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</si>
  <si>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</si>
  <si>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</si>
  <si>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</si>
  <si>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</si>
  <si>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</si>
  <si>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</si>
  <si>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</si>
  <si>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</si>
  <si>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</si>
  <si>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</si>
  <si>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</si>
  <si>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</si>
  <si>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</si>
  <si>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</si>
  <si>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</si>
  <si>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</si>
  <si>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</si>
  <si>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</si>
  <si>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</si>
  <si>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</si>
  <si>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</si>
  <si>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</si>
  <si>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</si>
  <si>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</si>
  <si>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</si>
  <si>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</si>
  <si>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</si>
  <si>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</si>
  <si>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</si>
  <si>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</si>
  <si>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</si>
  <si>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</si>
  <si>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</si>
  <si>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</si>
  <si>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</si>
  <si>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</si>
  <si>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</si>
  <si>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</si>
  <si>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</si>
  <si>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</si>
  <si>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</si>
  <si>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</si>
  <si>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</si>
  <si>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</si>
  <si>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</si>
  <si>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</si>
  <si>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</si>
  <si>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</si>
  <si>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</si>
  <si>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</si>
  <si>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</si>
  <si>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</si>
  <si>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</si>
  <si>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</si>
  <si>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</si>
  <si>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</si>
  <si>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</si>
  <si>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</si>
  <si>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</si>
  <si>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</si>
  <si>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</si>
  <si>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</si>
  <si>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</si>
  <si>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</si>
  <si>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</si>
  <si>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</si>
  <si>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</si>
  <si>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</si>
  <si>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</si>
  <si>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</si>
  <si>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</si>
  <si>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</si>
  <si>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</si>
  <si>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</si>
  <si>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</si>
  <si>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</si>
  <si>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</si>
  <si>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</si>
  <si>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</si>
  <si>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</si>
  <si>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</si>
  <si>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</si>
  <si>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</si>
  <si>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</si>
  <si>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</si>
  <si>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</si>
  <si>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</si>
  <si>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</si>
  <si>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</si>
  <si>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</si>
  <si>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</si>
  <si>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</si>
  <si>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</si>
  <si>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</si>
  <si>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</si>
  <si>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</si>
  <si>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</si>
  <si>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</si>
  <si>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</si>
  <si>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</si>
  <si>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</si>
  <si>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</si>
  <si>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</si>
  <si>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</si>
  <si>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</si>
  <si>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</si>
  <si>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</si>
  <si>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</si>
  <si>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</si>
  <si>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</si>
  <si>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</si>
  <si>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</si>
  <si>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</si>
  <si>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</si>
  <si>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</si>
  <si>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</si>
  <si>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</si>
  <si>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</si>
  <si>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</si>
  <si>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</si>
  <si>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</si>
  <si>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</si>
  <si>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</si>
  <si>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</si>
  <si>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</si>
  <si>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</si>
  <si>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</si>
  <si>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</si>
  <si>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</si>
  <si>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</si>
  <si>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</si>
  <si>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</si>
  <si>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</si>
  <si>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</si>
  <si>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</si>
  <si>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</si>
  <si>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</si>
  <si>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</si>
  <si>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</si>
  <si>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</si>
  <si>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</si>
  <si>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</si>
  <si>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</si>
  <si>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</si>
  <si>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</si>
  <si>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</si>
  <si>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</si>
  <si>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</si>
  <si>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</si>
  <si>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</si>
  <si>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</si>
  <si>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</si>
  <si>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</si>
  <si>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</si>
  <si>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</si>
  <si>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</si>
  <si>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</si>
  <si>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</si>
  <si>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</si>
  <si>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</si>
  <si>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</si>
  <si>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</si>
  <si>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</si>
  <si>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</si>
  <si>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</si>
  <si>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</si>
  <si>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</si>
  <si>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</si>
  <si>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</si>
  <si>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</si>
  <si>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</si>
  <si>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</si>
  <si>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</si>
  <si>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</si>
  <si>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</si>
  <si>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</si>
  <si>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</si>
  <si>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</si>
  <si>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</si>
  <si>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</si>
  <si>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</si>
  <si>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</si>
  <si>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</si>
  <si>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</si>
  <si>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</si>
  <si>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</si>
  <si>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</si>
  <si>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</si>
  <si>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</si>
  <si>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</si>
  <si>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</si>
  <si>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</si>
  <si>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</si>
  <si>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</si>
  <si>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</si>
  <si>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</si>
  <si>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</si>
  <si>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</si>
  <si>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</si>
  <si>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</si>
  <si>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</si>
  <si>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</si>
  <si>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</si>
  <si>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</si>
  <si>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</si>
  <si>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</si>
  <si>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</si>
  <si>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</si>
  <si>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</si>
  <si>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</si>
  <si>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</si>
  <si>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</si>
  <si>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</si>
  <si>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</si>
  <si>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</si>
  <si>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</si>
  <si>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</si>
  <si>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</si>
  <si>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</si>
  <si>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</si>
  <si>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</si>
  <si>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</si>
  <si>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</si>
  <si>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</si>
  <si>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</si>
  <si>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</si>
  <si>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</si>
  <si>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</si>
  <si>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</si>
  <si>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</si>
  <si>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</si>
  <si>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</si>
  <si>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</si>
  <si>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</si>
  <si>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</si>
  <si>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</si>
  <si>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</si>
  <si>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</si>
  <si>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</si>
  <si>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</si>
  <si>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</si>
  <si>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</si>
  <si>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</si>
  <si>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</si>
  <si>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</si>
  <si>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</si>
  <si>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</si>
  <si>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</si>
  <si>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</si>
  <si>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</si>
  <si>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</si>
  <si>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</si>
  <si>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</si>
  <si>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</si>
  <si>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</si>
  <si>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</si>
  <si>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</si>
  <si>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</si>
  <si>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</si>
  <si>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</si>
  <si>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</si>
  <si>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</si>
  <si>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</si>
  <si>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</si>
  <si>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</si>
  <si>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</si>
  <si>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</si>
  <si>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</si>
  <si>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</si>
  <si>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</si>
  <si>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</si>
  <si>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</si>
  <si>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</si>
  <si>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</si>
  <si>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</si>
  <si>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</si>
  <si>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</si>
  <si>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</si>
  <si>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</si>
  <si>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</si>
  <si>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</si>
  <si>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</si>
  <si>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</si>
  <si>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</si>
  <si>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</si>
  <si>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</si>
  <si>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</si>
  <si>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</si>
  <si>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</si>
  <si>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</si>
  <si>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</si>
  <si>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</si>
  <si>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</si>
  <si>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</si>
  <si>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</si>
  <si>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</si>
  <si>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</si>
  <si>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</si>
  <si>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</si>
  <si>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</si>
  <si>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</si>
  <si>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</si>
  <si>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</si>
  <si>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</si>
  <si>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</si>
  <si>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</si>
  <si>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</si>
  <si>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</si>
  <si>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</si>
  <si>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</si>
  <si>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</si>
  <si>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</si>
  <si>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</si>
  <si>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</si>
  <si>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</si>
  <si>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</si>
  <si>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</si>
  <si>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</si>
  <si>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</si>
  <si>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</si>
  <si>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</si>
  <si>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</si>
  <si>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</si>
  <si>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</si>
  <si>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</si>
  <si>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</si>
  <si>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</si>
  <si>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</si>
  <si>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</si>
  <si>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</si>
  <si>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</si>
  <si>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</si>
  <si>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</si>
  <si>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</si>
  <si>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</si>
  <si>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</si>
  <si>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</si>
  <si>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</si>
  <si>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</si>
  <si>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</si>
  <si>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</si>
  <si>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</si>
  <si>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</si>
  <si>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</si>
  <si>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</si>
  <si>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</si>
  <si>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</si>
  <si>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</si>
  <si>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</si>
  <si>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</si>
  <si>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</si>
  <si>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</si>
  <si>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</si>
  <si>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</si>
  <si>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</si>
  <si>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</si>
  <si>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</si>
  <si>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</si>
  <si>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</si>
  <si>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</si>
  <si>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</si>
  <si>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</si>
  <si>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</si>
  <si>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</si>
  <si>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</si>
  <si>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</si>
  <si>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</si>
  <si>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</si>
  <si>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</si>
  <si>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</si>
  <si>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</si>
  <si>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</si>
  <si>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</si>
  <si>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</si>
  <si>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</si>
  <si>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</si>
  <si>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</si>
  <si>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</si>
  <si>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</si>
  <si>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</si>
  <si>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</si>
  <si>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</si>
  <si>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</si>
  <si>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</si>
  <si>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</si>
  <si>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</si>
  <si>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</si>
  <si>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</si>
  <si>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</si>
  <si>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</si>
  <si>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</si>
  <si>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</si>
  <si>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</si>
  <si>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</si>
  <si>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</si>
  <si>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</si>
  <si>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</si>
  <si>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</si>
  <si>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</si>
  <si>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</si>
  <si>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</si>
  <si>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</si>
  <si>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</si>
  <si>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</si>
  <si>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</si>
  <si>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</si>
  <si>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</si>
  <si>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</si>
  <si>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</si>
  <si>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</si>
  <si>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</si>
  <si>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</si>
  <si>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</si>
  <si>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</si>
  <si>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</si>
  <si>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</si>
  <si>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</si>
  <si>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</si>
  <si>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</si>
  <si>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</si>
  <si>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</si>
  <si>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</si>
  <si>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</si>
  <si>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</si>
  <si>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</si>
  <si>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</si>
  <si>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</si>
  <si>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</si>
  <si>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</si>
  <si>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</si>
  <si>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</si>
  <si>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</si>
  <si>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</si>
  <si>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</si>
  <si>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</si>
  <si>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</si>
  <si>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</si>
  <si>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</si>
  <si>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</si>
  <si>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</si>
  <si>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</si>
  <si>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</si>
  <si>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</si>
  <si>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</si>
  <si>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</si>
  <si>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</si>
  <si>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</si>
  <si>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</si>
  <si>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</si>
  <si>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</si>
  <si>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</si>
  <si>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</si>
  <si>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</si>
  <si>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</si>
  <si>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</si>
  <si>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</si>
  <si>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</si>
  <si>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</si>
  <si>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</si>
  <si>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</si>
  <si>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</si>
  <si>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</si>
  <si>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</si>
  <si>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</si>
  <si>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</si>
  <si>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</si>
  <si>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</si>
  <si>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</si>
  <si>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</si>
  <si>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</si>
  <si>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</si>
  <si>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</si>
  <si>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</si>
  <si>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</si>
  <si>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</si>
  <si>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</si>
  <si>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</si>
  <si>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</si>
  <si>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</si>
  <si>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</si>
  <si>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</si>
  <si>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</si>
  <si>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</si>
  <si>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</si>
  <si>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</si>
  <si>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</si>
  <si>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</si>
  <si>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</si>
  <si>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</si>
  <si>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</si>
  <si>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</si>
  <si>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</si>
  <si>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</si>
  <si>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</si>
  <si>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</si>
  <si>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</si>
  <si>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</si>
  <si>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</si>
  <si>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</si>
  <si>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</si>
  <si>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</si>
  <si>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</si>
  <si>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</si>
  <si>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</si>
  <si>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</si>
  <si>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</si>
  <si>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</si>
  <si>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</si>
  <si>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</si>
  <si>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</si>
  <si>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</si>
  <si>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</si>
  <si>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</si>
  <si>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</si>
  <si>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</si>
  <si>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</si>
  <si>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</si>
  <si>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</si>
  <si>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</si>
  <si>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</si>
  <si>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</si>
  <si>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</si>
  <si>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</si>
  <si>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</si>
  <si>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</si>
  <si>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</si>
  <si>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</si>
  <si>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</si>
  <si>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</si>
  <si>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</si>
  <si>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</si>
  <si>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</si>
  <si>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</si>
  <si>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</si>
  <si>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</si>
  <si>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</si>
  <si>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</si>
  <si>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</si>
  <si>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</si>
  <si>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</si>
  <si>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</si>
  <si>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</si>
  <si>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</si>
  <si>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</si>
  <si>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</si>
  <si>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</si>
  <si>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</si>
  <si>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</si>
  <si>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</si>
  <si>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</si>
  <si>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</si>
  <si>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</si>
  <si>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</si>
  <si>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</si>
  <si>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</si>
  <si>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</si>
  <si>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</si>
  <si>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</si>
  <si>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</si>
  <si>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</si>
  <si>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</si>
  <si>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</si>
  <si>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</si>
  <si>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</si>
  <si>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</si>
  <si>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</si>
  <si>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</si>
  <si>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</si>
  <si>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</si>
  <si>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</si>
  <si>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</si>
  <si>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</si>
  <si>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</si>
  <si>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</si>
  <si>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</si>
  <si>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</si>
  <si>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</si>
  <si>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</si>
  <si>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</si>
  <si>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</si>
  <si>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</si>
  <si>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</si>
  <si>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</si>
  <si>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</si>
  <si>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</si>
  <si>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</si>
  <si>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</si>
  <si>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</si>
  <si>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</si>
  <si>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</si>
  <si>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</si>
  <si>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</si>
  <si>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</si>
  <si>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</si>
  <si>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</si>
  <si>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</si>
  <si>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</si>
  <si>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</si>
  <si>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</si>
  <si>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</si>
  <si>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</si>
  <si>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</si>
  <si>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</si>
  <si>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</si>
  <si>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</si>
  <si>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</si>
  <si>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</si>
  <si>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</si>
  <si>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</si>
  <si>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</si>
  <si>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</si>
  <si>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</si>
  <si>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</si>
  <si>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</si>
  <si>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</si>
  <si>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</si>
  <si>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</si>
  <si>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</si>
  <si>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</si>
  <si>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</si>
  <si>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</si>
  <si>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</si>
  <si>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</si>
  <si>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</si>
  <si>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</si>
  <si>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</si>
  <si>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</si>
  <si>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</si>
  <si>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</si>
  <si>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</si>
  <si>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</si>
  <si>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</si>
  <si>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</si>
  <si>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</si>
  <si>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</si>
  <si>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</si>
  <si>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</si>
  <si>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</si>
  <si>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</si>
  <si>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</si>
  <si>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</si>
  <si>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</si>
  <si>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</si>
  <si>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</si>
  <si>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</si>
  <si>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</si>
  <si>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</si>
  <si>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</si>
  <si>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</si>
  <si>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</si>
  <si>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</si>
  <si>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</si>
  <si>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</si>
  <si>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</si>
  <si>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</si>
  <si>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</si>
  <si>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</si>
  <si>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</si>
  <si>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</si>
  <si>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</si>
  <si>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</si>
  <si>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</si>
  <si>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</si>
  <si>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</si>
  <si>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</si>
  <si>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</si>
  <si>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</si>
  <si>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</si>
  <si>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</si>
  <si>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</si>
  <si>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</si>
  <si>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</si>
  <si>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</si>
  <si>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</si>
  <si>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</si>
  <si>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</si>
  <si>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</si>
  <si>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</si>
  <si>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</si>
  <si>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</si>
  <si>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</si>
  <si>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</si>
  <si>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</si>
  <si>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</si>
  <si>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</si>
  <si>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</si>
  <si>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</si>
  <si>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</si>
  <si>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</si>
  <si>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</si>
  <si>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</si>
  <si>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</si>
  <si>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</si>
  <si>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</si>
  <si>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</si>
  <si>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</si>
  <si>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</si>
  <si>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</si>
  <si>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</si>
  <si>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</si>
  <si>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</si>
  <si>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</si>
  <si>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</si>
  <si>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</si>
  <si>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</si>
  <si>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</si>
  <si>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</si>
  <si>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</si>
  <si>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</si>
  <si>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</si>
  <si>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</si>
  <si>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</si>
  <si>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</si>
  <si>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</si>
  <si>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</si>
  <si>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</si>
  <si>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</si>
  <si>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</si>
  <si>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</si>
  <si>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</si>
  <si>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</si>
  <si>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</si>
  <si>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</si>
  <si>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</si>
  <si>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</si>
  <si>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</si>
  <si>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</si>
  <si>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</si>
  <si>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</si>
  <si>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</si>
  <si>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</si>
  <si>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</si>
  <si>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</si>
  <si>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</si>
  <si>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</si>
  <si>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</si>
  <si>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</si>
  <si>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</si>
  <si>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</si>
  <si>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</si>
  <si>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</si>
  <si>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</si>
  <si>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</si>
  <si>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</si>
  <si>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</si>
  <si>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</si>
  <si>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</si>
  <si>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</si>
  <si>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</si>
  <si>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</si>
  <si>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</si>
  <si>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</si>
  <si>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</si>
  <si>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</si>
  <si>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</si>
  <si>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</si>
  <si>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</si>
  <si>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</si>
  <si>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</si>
  <si>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</si>
  <si>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</si>
  <si>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</si>
  <si>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</si>
  <si>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</si>
  <si>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</si>
  <si>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</si>
  <si>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</si>
  <si>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</si>
  <si>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</si>
  <si>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</si>
  <si>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</si>
  <si>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</si>
  <si>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</si>
  <si>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</si>
  <si>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</si>
  <si>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</si>
  <si>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</si>
  <si>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</si>
  <si>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</si>
  <si>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</si>
  <si>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</si>
  <si>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</si>
  <si>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</si>
  <si>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</si>
  <si>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</si>
  <si>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</si>
  <si>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</si>
  <si>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</si>
  <si>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</si>
  <si>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</si>
  <si>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</si>
  <si>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</si>
  <si>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</si>
  <si>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</si>
  <si>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</si>
  <si>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</si>
  <si>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</si>
  <si>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</si>
  <si>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</si>
  <si>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</si>
  <si>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</si>
  <si>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</si>
  <si>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</si>
  <si>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</si>
  <si>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</si>
  <si>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</si>
  <si>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</si>
  <si>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</si>
  <si>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</si>
  <si>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</si>
  <si>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</si>
  <si>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</si>
  <si>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</si>
  <si>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</si>
  <si>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</si>
  <si>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</si>
  <si>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</si>
  <si>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</si>
  <si>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</si>
  <si>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</si>
  <si>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</si>
  <si>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</si>
  <si>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</si>
  <si>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</si>
  <si>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</si>
  <si>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</si>
  <si>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</si>
  <si>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</si>
  <si>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</si>
  <si>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</si>
  <si>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</si>
  <si>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</si>
  <si>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</si>
  <si>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</si>
  <si>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</si>
  <si>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</si>
  <si>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</si>
  <si>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</si>
  <si>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</si>
  <si>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</si>
  <si>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</si>
  <si>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</si>
  <si>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</si>
  <si>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</si>
  <si>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</si>
  <si>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</si>
  <si>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</si>
  <si>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</si>
  <si>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</si>
  <si>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</si>
  <si>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</si>
  <si>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</si>
  <si>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</si>
  <si>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</si>
  <si>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</si>
  <si>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</si>
  <si>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</si>
  <si>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</si>
  <si>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</si>
  <si>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</si>
  <si>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</si>
  <si>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</si>
  <si>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</si>
  <si>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</si>
  <si>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</si>
  <si>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</si>
  <si>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</si>
  <si>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</si>
  <si>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</si>
  <si>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</si>
  <si>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</si>
  <si>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</si>
  <si>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</si>
  <si>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</si>
  <si>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</si>
  <si>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</si>
  <si>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</si>
  <si>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</si>
  <si>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</si>
  <si>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</si>
  <si>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</si>
  <si>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</si>
  <si>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</si>
  <si>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</si>
  <si>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</si>
  <si>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</si>
  <si>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</si>
  <si>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</si>
  <si>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</si>
  <si>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</si>
  <si>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</si>
  <si>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</si>
  <si>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</si>
  <si>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</si>
  <si>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</si>
  <si>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</si>
  <si>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</si>
  <si>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</si>
  <si>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</si>
  <si>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</si>
  <si>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</si>
  <si>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</si>
  <si>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</si>
  <si>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</si>
  <si>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</si>
  <si>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</si>
  <si>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</si>
  <si>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</si>
  <si>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</si>
  <si>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</si>
  <si>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</si>
  <si>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</si>
  <si>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</si>
  <si>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</si>
  <si>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</si>
  <si>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</si>
  <si>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</si>
  <si>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</si>
  <si>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</si>
  <si>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</si>
  <si>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</si>
  <si>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</si>
  <si>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</si>
  <si>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</si>
  <si>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</si>
  <si>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</si>
  <si>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</si>
  <si>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</si>
  <si>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</si>
  <si>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</si>
  <si>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</si>
  <si>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</si>
  <si>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</si>
  <si>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</si>
  <si>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</si>
  <si>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</si>
  <si>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</si>
  <si>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</si>
  <si>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</si>
  <si>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</si>
  <si>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</si>
  <si>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</si>
  <si>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</si>
  <si>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</si>
  <si>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</si>
  <si>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</si>
  <si>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</si>
  <si>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</si>
  <si>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</si>
  <si>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</si>
  <si>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</si>
  <si>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</si>
  <si>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</si>
  <si>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</si>
  <si>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</si>
  <si>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</si>
  <si>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</si>
  <si>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</si>
  <si>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</si>
  <si>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</si>
  <si>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</si>
  <si>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</si>
  <si>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</si>
  <si>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</si>
  <si>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</si>
  <si>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</si>
  <si>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</si>
  <si>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</si>
  <si>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</si>
  <si>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</si>
  <si>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</si>
  <si>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</si>
  <si>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</si>
  <si>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</si>
  <si>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</si>
  <si>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</si>
  <si>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</si>
  <si>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</si>
  <si>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</si>
  <si>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</si>
  <si>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</si>
  <si>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</si>
  <si>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</si>
  <si>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</si>
  <si>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</si>
  <si>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</si>
  <si>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</si>
  <si>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</si>
  <si>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</si>
  <si>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</si>
  <si>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</si>
  <si>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</si>
  <si>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</si>
  <si>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</si>
  <si>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</si>
  <si>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</si>
  <si>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</si>
  <si>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</si>
  <si>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</si>
  <si>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</si>
  <si>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</si>
  <si>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</si>
  <si>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</si>
  <si>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</si>
  <si>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</si>
  <si>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</si>
  <si>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</si>
  <si>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</si>
  <si>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</si>
  <si>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</si>
  <si>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</si>
  <si>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</si>
  <si>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</si>
  <si>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</si>
  <si>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</si>
  <si>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</si>
  <si>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</si>
  <si>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</si>
  <si>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</si>
  <si>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</si>
  <si>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</si>
  <si>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</si>
  <si>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</si>
  <si>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</si>
  <si>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</si>
  <si>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</si>
  <si>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</si>
  <si>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</si>
  <si>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</si>
  <si>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</si>
  <si>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</si>
  <si>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</si>
  <si>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</si>
  <si>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</si>
  <si>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</si>
  <si>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</si>
  <si>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</si>
  <si>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</si>
  <si>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</si>
  <si>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</si>
  <si>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</si>
  <si>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</si>
  <si>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</si>
  <si>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</si>
  <si>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</si>
  <si>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</si>
  <si>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</si>
  <si>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</si>
  <si>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</si>
  <si>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</si>
  <si>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</si>
  <si>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</si>
  <si>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</si>
  <si>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</si>
  <si>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</si>
  <si>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</si>
  <si>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</si>
  <si>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</si>
  <si>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</si>
  <si>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</si>
  <si>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</si>
  <si>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</si>
  <si>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</si>
  <si>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</si>
  <si>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</si>
  <si>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</si>
  <si>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</si>
  <si>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</si>
  <si>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</si>
  <si>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</si>
  <si>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</si>
  <si>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</si>
  <si>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</si>
  <si>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</si>
  <si>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</si>
  <si>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</si>
  <si>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</si>
  <si>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</si>
  <si>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</si>
  <si>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</si>
  <si>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</si>
  <si>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</si>
  <si>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</si>
  <si>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</si>
  <si>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</si>
  <si>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</si>
  <si>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</si>
  <si>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</si>
  <si>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</si>
  <si>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</si>
  <si>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</si>
  <si>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</si>
  <si>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</si>
  <si>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</si>
  <si>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</si>
  <si>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</si>
  <si>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</si>
  <si>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</si>
  <si>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</si>
  <si>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</si>
  <si>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</si>
  <si>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</si>
  <si>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</si>
  <si>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</si>
  <si>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</si>
  <si>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</si>
  <si>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</si>
  <si>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</si>
  <si>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</si>
  <si>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</si>
  <si>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</si>
  <si>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</si>
  <si>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</si>
  <si>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</si>
  <si>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</si>
  <si>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</si>
  <si>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</si>
  <si>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</si>
  <si>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</si>
  <si>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</si>
  <si>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</si>
  <si>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</si>
  <si>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</si>
  <si>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</si>
  <si>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</si>
  <si>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</si>
  <si>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</si>
  <si>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</si>
  <si>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</si>
  <si>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</si>
  <si>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</si>
  <si>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</si>
  <si>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</si>
  <si>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</si>
  <si>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</si>
  <si>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</si>
  <si>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</si>
  <si>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</si>
  <si>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</si>
  <si>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</si>
  <si>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</si>
  <si>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</si>
  <si>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</si>
  <si>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</si>
  <si>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</si>
  <si>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</si>
  <si>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</si>
  <si>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</si>
  <si>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</si>
  <si>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</si>
  <si>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</si>
  <si>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</si>
  <si>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</si>
  <si>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</si>
  <si>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</si>
  <si>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</si>
  <si>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</si>
  <si>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</si>
  <si>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</si>
  <si>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</si>
  <si>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</si>
  <si>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</si>
  <si>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</si>
  <si>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</si>
  <si>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</si>
  <si>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</si>
  <si>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</si>
  <si>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</si>
  <si>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</si>
  <si>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</si>
  <si>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</si>
  <si>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</si>
  <si>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</si>
  <si>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</si>
  <si>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</si>
  <si>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</si>
  <si>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</si>
  <si>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</si>
  <si>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</si>
  <si>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</si>
  <si>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</si>
  <si>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</si>
  <si>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</si>
  <si>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</si>
  <si>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</si>
  <si>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</si>
  <si>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</si>
  <si>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</si>
  <si>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</si>
  <si>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</si>
  <si>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</si>
  <si>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</si>
  <si>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</si>
  <si>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</si>
  <si>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</si>
  <si>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</si>
  <si>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</si>
  <si>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</si>
  <si>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</si>
  <si>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</si>
  <si>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</si>
  <si>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</si>
  <si>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</si>
  <si>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</si>
  <si>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</si>
  <si>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</si>
  <si>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</si>
  <si>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</si>
  <si>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</si>
  <si>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</si>
  <si>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</si>
  <si>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</si>
  <si>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</si>
  <si>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</si>
  <si>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</si>
  <si>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</si>
  <si>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</si>
  <si>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</si>
  <si>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</si>
  <si>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</si>
  <si>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</si>
  <si>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</si>
  <si>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</si>
  <si>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</si>
  <si>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</si>
  <si>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</si>
  <si>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</si>
  <si>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</si>
  <si>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</si>
  <si>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</si>
  <si>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</si>
  <si>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</si>
  <si>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</si>
  <si>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</si>
  <si>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</si>
  <si>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</si>
  <si>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</si>
  <si>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</si>
  <si>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</si>
  <si>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</si>
  <si>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</si>
  <si>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</si>
  <si>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</si>
  <si>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</si>
  <si>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</si>
  <si>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</si>
  <si>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</si>
  <si>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</si>
  <si>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</si>
  <si>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</si>
  <si>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</si>
  <si>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</si>
  <si>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</si>
  <si>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</si>
  <si>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</si>
  <si>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</si>
  <si>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</si>
  <si>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</si>
  <si>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</si>
  <si>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</si>
  <si>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</si>
  <si>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</si>
  <si>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</si>
  <si>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</si>
  <si>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</si>
  <si>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</si>
  <si>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</si>
  <si>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</si>
  <si>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</si>
  <si>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</si>
  <si>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</si>
  <si>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</si>
  <si>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</si>
  <si>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</si>
  <si>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</si>
  <si>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</si>
  <si>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</si>
  <si>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</si>
  <si>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</si>
  <si>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</si>
  <si>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</si>
  <si>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</si>
  <si>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</si>
  <si>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</si>
  <si>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</si>
  <si>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</si>
  <si>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</si>
  <si>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</si>
  <si>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</si>
  <si>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</si>
  <si>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</si>
  <si>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</si>
  <si>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</si>
  <si>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</si>
  <si>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</si>
  <si>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</si>
  <si>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</si>
  <si>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</si>
  <si>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</si>
  <si>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</si>
  <si>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</si>
  <si>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</si>
  <si>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</si>
  <si>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</si>
  <si>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</si>
  <si>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</si>
  <si>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</si>
  <si>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</si>
  <si>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</si>
  <si>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</si>
  <si>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</si>
  <si>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</si>
  <si>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</si>
  <si>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</si>
  <si>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</si>
  <si>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</si>
  <si>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</si>
  <si>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</si>
  <si>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</si>
  <si>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</si>
  <si>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</si>
  <si>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</si>
  <si>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</si>
  <si>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</si>
  <si>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</si>
  <si>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</si>
  <si>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</si>
  <si>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</si>
  <si>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</si>
  <si>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</si>
  <si>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</si>
  <si>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</si>
  <si>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</si>
  <si>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</si>
  <si>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</si>
  <si>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</si>
  <si>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</si>
  <si>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</si>
  <si>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</si>
  <si>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</si>
  <si>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</si>
  <si>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</si>
  <si>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</si>
  <si>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</si>
  <si>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</si>
  <si>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</si>
  <si>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</si>
  <si>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</si>
  <si>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</si>
  <si>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</si>
  <si>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</si>
  <si>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</si>
  <si>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</si>
  <si>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</si>
  <si>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</si>
  <si>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</si>
  <si>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</si>
  <si>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</si>
  <si>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</si>
  <si>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</si>
  <si>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</si>
  <si>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</si>
  <si>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</si>
  <si>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</si>
  <si>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</si>
  <si>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</si>
  <si>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</si>
  <si>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</si>
  <si>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</si>
  <si>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</si>
  <si>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</si>
  <si>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</si>
  <si>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</si>
  <si>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</si>
  <si>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</si>
  <si>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</si>
  <si>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</si>
  <si>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</si>
  <si>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</si>
  <si>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</si>
  <si>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</si>
  <si>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</si>
  <si>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</si>
  <si>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</si>
  <si>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</si>
  <si>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</si>
  <si>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</si>
  <si>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</si>
  <si>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</si>
  <si>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</si>
  <si>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</si>
  <si>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</si>
  <si>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</si>
  <si>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</si>
  <si>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</si>
  <si>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</si>
  <si>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</si>
  <si>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</si>
  <si>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</si>
  <si>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</si>
  <si>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</si>
  <si>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</si>
  <si>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</si>
  <si>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</si>
  <si>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</si>
  <si>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</si>
  <si>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</si>
  <si>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</si>
  <si>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</si>
  <si>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</si>
  <si>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</si>
  <si>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</si>
  <si>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</si>
  <si>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</si>
  <si>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</si>
  <si>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</si>
  <si>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</si>
  <si>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</si>
  <si>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</si>
  <si>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</si>
  <si>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</si>
  <si>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</si>
  <si>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</si>
  <si>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</si>
  <si>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</si>
  <si>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</si>
  <si>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</si>
  <si>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</si>
  <si>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</si>
  <si>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</si>
  <si>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</si>
  <si>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</si>
  <si>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</si>
  <si>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</si>
  <si>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</si>
  <si>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</si>
  <si>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</si>
  <si>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</si>
  <si>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</si>
  <si>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</si>
  <si>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</si>
  <si>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</si>
  <si>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</si>
  <si>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</si>
  <si>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</si>
  <si>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</si>
  <si>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</si>
  <si>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</si>
  <si>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</si>
  <si>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</si>
  <si>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</si>
  <si>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</si>
  <si>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</si>
  <si>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</si>
  <si>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</si>
  <si>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</si>
  <si>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</si>
  <si>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</si>
  <si>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</si>
  <si>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</si>
  <si>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</si>
  <si>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</si>
  <si>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</si>
  <si>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</si>
  <si>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</si>
  <si>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</si>
  <si>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</si>
  <si>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</si>
  <si>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</si>
  <si>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</si>
  <si>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</si>
  <si>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</si>
  <si>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</si>
  <si>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</si>
  <si>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</si>
  <si>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</si>
  <si>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</si>
  <si>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</si>
  <si>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</si>
  <si>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</si>
  <si>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</si>
  <si>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</si>
  <si>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</si>
  <si>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</si>
  <si>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</si>
  <si>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</si>
  <si>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</si>
  <si>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</si>
  <si>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</si>
  <si>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</si>
  <si>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</si>
  <si>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</si>
  <si>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</si>
  <si>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</si>
  <si>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</si>
  <si>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</si>
  <si>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</si>
  <si>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</si>
  <si>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</si>
  <si>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</si>
  <si>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</si>
  <si>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</si>
  <si>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</si>
  <si>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</si>
  <si>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</si>
  <si>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</si>
  <si>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</si>
  <si>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</si>
  <si>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</si>
  <si>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</si>
  <si>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</si>
  <si>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</si>
  <si>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</si>
  <si>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</si>
  <si>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</si>
  <si>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</si>
  <si>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</si>
  <si>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</si>
  <si>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</si>
  <si>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</si>
  <si>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</si>
  <si>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</si>
  <si>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</si>
  <si>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</si>
  <si>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</si>
  <si>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</si>
  <si>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</si>
  <si>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</si>
  <si>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</si>
  <si>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</si>
  <si>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</si>
  <si>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</si>
  <si>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</si>
  <si>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</si>
  <si>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</si>
  <si>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</si>
  <si>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</si>
  <si>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</si>
  <si>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</si>
  <si>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</si>
  <si>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</si>
  <si>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</si>
  <si>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</si>
  <si>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</si>
  <si>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</si>
  <si>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</si>
  <si>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</si>
  <si>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</si>
  <si>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</si>
  <si>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</si>
  <si>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</si>
  <si>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</si>
  <si>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</si>
  <si>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</si>
  <si>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</si>
  <si>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</si>
  <si>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</si>
  <si>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</si>
  <si>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</si>
  <si>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</si>
  <si>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</si>
  <si>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</si>
  <si>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</si>
  <si>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</si>
  <si>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</si>
  <si>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</si>
  <si>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</si>
  <si>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</si>
  <si>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</si>
  <si>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</si>
  <si>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</si>
  <si>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</si>
  <si>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</si>
  <si>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</si>
  <si>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</si>
  <si>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</si>
  <si>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</si>
  <si>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</si>
  <si>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</si>
  <si>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</si>
  <si>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</si>
  <si>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</si>
  <si>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</si>
  <si>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</si>
  <si>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</si>
  <si>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</si>
  <si>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</si>
  <si>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</si>
  <si>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</si>
  <si>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</si>
  <si>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</si>
  <si>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</si>
  <si>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</si>
  <si>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</si>
  <si>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</si>
  <si>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</si>
  <si>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</si>
  <si>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</si>
  <si>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</si>
  <si>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</si>
  <si>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</si>
  <si>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</si>
  <si>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</si>
  <si>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</si>
  <si>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</si>
  <si>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</si>
  <si>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</si>
  <si>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</si>
  <si>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</si>
  <si>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</si>
  <si>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</si>
  <si>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</si>
  <si>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</si>
  <si>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</si>
  <si>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</si>
  <si>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</si>
  <si>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</si>
  <si>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</si>
  <si>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</si>
  <si>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</si>
  <si>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</si>
  <si>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</si>
  <si>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</si>
  <si>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</si>
  <si>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</si>
  <si>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</si>
  <si>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</si>
  <si>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</si>
  <si>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</si>
  <si>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</si>
  <si>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</si>
  <si>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</si>
  <si>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</si>
  <si>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</si>
  <si>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</si>
  <si>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</si>
  <si>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</si>
  <si>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</si>
  <si>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</si>
  <si>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</si>
  <si>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</si>
  <si>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</si>
  <si>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</si>
  <si>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</si>
  <si>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</si>
  <si>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</si>
  <si>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</si>
  <si>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</si>
  <si>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</si>
  <si>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</si>
  <si>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</si>
  <si>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</si>
  <si>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</si>
  <si>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</si>
  <si>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</si>
  <si>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</si>
  <si>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</si>
  <si>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</si>
  <si>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</si>
  <si>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</si>
  <si>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</si>
  <si>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</si>
  <si>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</si>
  <si>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</si>
  <si>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</si>
  <si>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</si>
  <si>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</si>
  <si>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</si>
  <si>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</si>
  <si>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</si>
  <si>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</si>
  <si>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</si>
  <si>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</si>
  <si>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</si>
  <si>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</si>
  <si>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</si>
  <si>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</si>
  <si>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</si>
  <si>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</si>
  <si>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</si>
  <si>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</si>
  <si>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</si>
  <si>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</si>
  <si>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</si>
  <si>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</si>
  <si>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</si>
  <si>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</si>
  <si>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</si>
  <si>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</si>
  <si>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</si>
  <si>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</si>
  <si>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</si>
  <si>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</si>
  <si>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</si>
  <si>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</si>
  <si>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</si>
  <si>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</si>
  <si>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</si>
  <si>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</si>
  <si>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</si>
  <si>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</si>
  <si>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</si>
  <si>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</si>
  <si>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</si>
  <si>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</si>
  <si>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</si>
  <si>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</si>
  <si>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</si>
  <si>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</si>
  <si>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</si>
  <si>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</si>
  <si>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</si>
  <si>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</si>
  <si>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</si>
  <si>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</si>
  <si>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</si>
  <si>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</si>
  <si>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</si>
  <si>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</si>
  <si>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</si>
  <si>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</si>
  <si>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</si>
  <si>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</si>
  <si>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</si>
  <si>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</si>
  <si>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</si>
  <si>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</si>
  <si>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</si>
  <si>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</si>
  <si>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</si>
  <si>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</si>
  <si>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</si>
  <si>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</si>
  <si>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</si>
  <si>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</si>
  <si>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</si>
  <si>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</si>
  <si>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</si>
  <si>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</si>
  <si>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</si>
  <si>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</si>
  <si>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</si>
  <si>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</si>
  <si>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</si>
  <si>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</si>
  <si>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</si>
  <si>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</si>
  <si>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</si>
  <si>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</si>
  <si>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</si>
  <si>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</si>
  <si>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</si>
  <si>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</si>
  <si>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</si>
  <si>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</si>
  <si>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</si>
  <si>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</si>
  <si>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</si>
  <si>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</si>
  <si>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</si>
  <si>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</si>
  <si>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</si>
  <si>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</si>
  <si>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</si>
  <si>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</si>
  <si>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</si>
  <si>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</si>
  <si>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</si>
  <si>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</si>
  <si>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</si>
  <si>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</si>
  <si>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</si>
  <si>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</si>
  <si>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</si>
  <si>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</si>
  <si>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</si>
  <si>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</si>
  <si>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</si>
  <si>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</si>
  <si>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</si>
  <si>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</si>
  <si>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</si>
  <si>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</si>
  <si>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</si>
  <si>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</si>
  <si>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</si>
  <si>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</si>
  <si>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</si>
  <si>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</si>
  <si>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</si>
  <si>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</si>
  <si>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</si>
  <si>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</si>
  <si>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</si>
  <si>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</si>
  <si>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</si>
  <si>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</si>
  <si>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</si>
  <si>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</si>
  <si>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</si>
  <si>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</si>
  <si>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</si>
  <si>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</si>
  <si>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</si>
  <si>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</si>
  <si>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</si>
  <si>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</si>
  <si>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</si>
  <si>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</si>
  <si>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</si>
  <si>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</si>
  <si>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</si>
  <si>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</si>
  <si>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</si>
  <si>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</si>
  <si>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</si>
  <si>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</si>
  <si>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</si>
  <si>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</si>
  <si>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</si>
  <si>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</si>
  <si>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</si>
  <si>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</si>
  <si>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</si>
  <si>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</si>
  <si>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</si>
  <si>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</si>
  <si>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</si>
  <si>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</si>
  <si>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</si>
  <si>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</si>
  <si>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</si>
  <si>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</si>
  <si>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</si>
  <si>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</si>
  <si>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</si>
  <si>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</si>
  <si>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</si>
  <si>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</si>
  <si>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</si>
  <si>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</si>
  <si>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</si>
  <si>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</si>
  <si>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</si>
  <si>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</si>
  <si>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</si>
  <si>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</si>
  <si>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</si>
  <si>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</si>
  <si>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</si>
  <si>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</si>
  <si>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</si>
  <si>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</si>
  <si>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</si>
  <si>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</si>
  <si>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</si>
  <si>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</si>
  <si>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</si>
  <si>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</si>
  <si>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</si>
  <si>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</si>
  <si>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</si>
  <si>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</si>
  <si>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</si>
  <si>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</si>
  <si>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</si>
  <si>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</si>
  <si>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</si>
  <si>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</si>
  <si>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</si>
  <si>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</si>
  <si>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</si>
  <si>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</si>
  <si>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</si>
  <si>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</si>
  <si>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</si>
  <si>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</si>
  <si>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</si>
  <si>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</si>
  <si>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</si>
  <si>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</si>
  <si>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</si>
  <si>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</si>
  <si>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</si>
  <si>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</si>
  <si>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</si>
  <si>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</si>
  <si>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</si>
  <si>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</si>
  <si>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</si>
  <si>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</si>
  <si>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</si>
  <si>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</si>
  <si>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</si>
  <si>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</si>
  <si>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</si>
  <si>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</si>
  <si>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</si>
  <si>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</si>
  <si>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</si>
  <si>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</si>
  <si>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</si>
  <si>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</si>
  <si>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</si>
  <si>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</si>
  <si>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</si>
  <si>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</si>
  <si>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</si>
  <si>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</si>
  <si>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</si>
  <si>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</si>
  <si>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</si>
  <si>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</si>
  <si>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</si>
  <si>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</si>
  <si>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</si>
  <si>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</si>
  <si>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</si>
  <si>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</si>
  <si>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</si>
  <si>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</si>
  <si>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</si>
  <si>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</si>
  <si>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</si>
  <si>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</si>
  <si>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</si>
  <si>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</si>
  <si>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</si>
  <si>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</si>
  <si>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</si>
  <si>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</si>
  <si>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</si>
  <si>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</si>
  <si>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</si>
  <si>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</si>
  <si>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</si>
  <si>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</si>
  <si>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</si>
  <si>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</si>
  <si>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</si>
  <si>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</si>
  <si>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</si>
  <si>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</si>
  <si>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</si>
  <si>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</si>
  <si>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</si>
  <si>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</si>
  <si>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</si>
  <si>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</si>
  <si>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</si>
  <si>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</si>
  <si>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</si>
  <si>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</si>
  <si>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</si>
  <si>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</si>
  <si>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</si>
  <si>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</si>
  <si>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</si>
  <si>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</si>
  <si>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</si>
  <si>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</si>
  <si>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</si>
  <si>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</si>
  <si>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</si>
  <si>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</si>
  <si>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</si>
  <si>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</si>
  <si>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</si>
  <si>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</si>
  <si>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</si>
  <si>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</si>
  <si>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</si>
  <si>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</si>
  <si>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</si>
  <si>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</si>
  <si>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</si>
  <si>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</si>
  <si>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</si>
  <si>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</si>
  <si>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</si>
  <si>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</si>
  <si>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</si>
  <si>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</si>
  <si>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</si>
  <si>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</si>
  <si>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</si>
  <si>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</si>
  <si>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</si>
  <si>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</si>
  <si>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</si>
  <si>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</si>
  <si>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</si>
  <si>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</si>
  <si>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</si>
  <si>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</si>
  <si>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</si>
  <si>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</si>
  <si>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</si>
  <si>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</si>
  <si>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</si>
  <si>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</si>
  <si>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</si>
  <si>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</si>
  <si>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</si>
  <si>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</si>
  <si>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</si>
  <si>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</si>
  <si>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</si>
  <si>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</si>
  <si>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</si>
  <si>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</si>
  <si>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</si>
  <si>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</si>
  <si>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</si>
  <si>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</si>
  <si>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</si>
  <si>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</si>
  <si>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</si>
  <si>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</si>
  <si>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</si>
  <si>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</si>
  <si>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</si>
  <si>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</si>
  <si>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</si>
  <si>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</si>
  <si>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</si>
  <si>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</si>
  <si>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</si>
  <si>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</si>
  <si>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</si>
  <si>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</si>
  <si>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</si>
  <si>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</si>
  <si>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</si>
  <si>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</si>
  <si>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</si>
  <si>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</si>
  <si>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</si>
  <si>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</si>
  <si>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</si>
  <si>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</si>
  <si>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</si>
  <si>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</si>
  <si>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</si>
  <si>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</si>
  <si>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</si>
  <si>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</si>
  <si>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</si>
  <si>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</si>
  <si>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</si>
  <si>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</si>
  <si>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</si>
  <si>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</si>
  <si>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</si>
  <si>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</si>
  <si>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</si>
  <si>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</si>
  <si>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</si>
  <si>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</si>
  <si>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</si>
  <si>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</si>
  <si>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</si>
  <si>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</si>
  <si>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</si>
  <si>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</si>
  <si>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</si>
  <si>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</si>
  <si>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</si>
  <si>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</si>
  <si>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</si>
  <si>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</si>
  <si>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</si>
  <si>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</si>
  <si>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</si>
  <si>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</si>
  <si>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</si>
  <si>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</si>
  <si>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</si>
  <si>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</si>
  <si>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</si>
  <si>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</si>
  <si>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</si>
  <si>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</si>
  <si>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</si>
  <si>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</si>
  <si>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</si>
  <si>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</si>
  <si>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</si>
  <si>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</si>
  <si>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</si>
  <si>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</si>
  <si>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</si>
  <si>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</si>
  <si>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</si>
  <si>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</si>
  <si>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</si>
  <si>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</si>
  <si>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</si>
  <si>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</si>
  <si>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</si>
  <si>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</si>
  <si>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</si>
  <si>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</si>
  <si>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</si>
  <si>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</si>
  <si>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</si>
  <si>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</si>
  <si>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</si>
  <si>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</si>
  <si>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</si>
  <si>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</si>
  <si>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</si>
  <si>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</si>
  <si>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</si>
  <si>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</si>
  <si>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</si>
  <si>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</si>
  <si>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</si>
  <si>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</si>
  <si>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</si>
  <si>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</si>
  <si>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</si>
  <si>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</si>
  <si>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</si>
  <si>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</si>
  <si>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</si>
  <si>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</si>
  <si>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</si>
  <si>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</si>
  <si>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</si>
  <si>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</si>
  <si>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</si>
  <si>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</si>
  <si>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</si>
  <si>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</si>
  <si>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</si>
  <si>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</si>
  <si>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</si>
  <si>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</si>
  <si>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</si>
  <si>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</si>
  <si>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</si>
  <si>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</si>
  <si>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</si>
  <si>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</si>
  <si>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</si>
  <si>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</si>
  <si>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</si>
  <si>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</si>
  <si>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</si>
  <si>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</si>
  <si>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</si>
  <si>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</si>
  <si>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</si>
  <si>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</si>
  <si>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</si>
  <si>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</si>
  <si>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</si>
  <si>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</si>
  <si>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</si>
  <si>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</si>
  <si>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</si>
  <si>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</si>
  <si>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</si>
  <si>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</si>
  <si>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</si>
  <si>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</si>
  <si>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</si>
  <si>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</si>
  <si>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</si>
  <si>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</si>
  <si>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</si>
  <si>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</si>
  <si>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</si>
  <si>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</si>
  <si>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</si>
  <si>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</si>
  <si>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</si>
  <si>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</si>
  <si>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</si>
  <si>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</si>
  <si>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</si>
  <si>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</si>
  <si>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</si>
  <si>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</si>
  <si>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</si>
  <si>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</si>
  <si>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</si>
  <si>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</si>
  <si>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</si>
  <si>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</si>
  <si>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</si>
  <si>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</si>
  <si>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</si>
  <si>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</si>
  <si>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</si>
  <si>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</si>
  <si>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</si>
  <si>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</si>
  <si>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</si>
  <si>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</si>
  <si>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</si>
  <si>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</si>
  <si>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</si>
  <si>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</si>
  <si>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</si>
  <si>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</si>
  <si>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</si>
  <si>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</si>
  <si>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</si>
  <si>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</si>
  <si>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</si>
  <si>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</si>
  <si>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</si>
  <si>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</si>
  <si>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</si>
  <si>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</si>
  <si>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</si>
  <si>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</si>
  <si>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</si>
  <si>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</si>
  <si>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</si>
  <si>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</si>
  <si>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</si>
  <si>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</si>
  <si>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</si>
  <si>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</si>
  <si>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</si>
  <si>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</si>
  <si>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</si>
  <si>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</si>
  <si>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</si>
  <si>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</si>
  <si>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</si>
  <si>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</si>
  <si>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</si>
  <si>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</si>
  <si>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</si>
  <si>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</si>
  <si>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</si>
  <si>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</si>
  <si>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</si>
  <si>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</si>
  <si>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</si>
  <si>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</si>
  <si>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</si>
  <si>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</si>
  <si>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</si>
  <si>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</si>
  <si>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</si>
  <si>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</si>
  <si>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</si>
  <si>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</si>
  <si>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</si>
  <si>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</si>
  <si>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</si>
  <si>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</si>
  <si>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</si>
  <si>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</si>
  <si>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</si>
  <si>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</si>
  <si>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</si>
  <si>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</si>
  <si>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</si>
  <si>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</si>
  <si>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</si>
  <si>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</si>
  <si>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</si>
  <si>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</si>
  <si>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</si>
  <si>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</si>
  <si>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</si>
  <si>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</si>
  <si>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</si>
  <si>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</si>
  <si>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</si>
  <si>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</si>
  <si>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</si>
  <si>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</si>
  <si>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</si>
  <si>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</si>
  <si>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</si>
  <si>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</si>
  <si>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</si>
  <si>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</si>
  <si>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</si>
  <si>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</si>
  <si>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</si>
  <si>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</si>
  <si>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</si>
  <si>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</si>
  <si>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</si>
  <si>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</si>
  <si>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</si>
  <si>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</si>
  <si>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</si>
  <si>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</si>
  <si>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</si>
  <si>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</si>
  <si>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</si>
  <si>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</si>
  <si>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</si>
  <si>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</si>
  <si>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</si>
  <si>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</si>
  <si>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</si>
  <si>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</si>
  <si>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</si>
  <si>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</si>
  <si>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</si>
  <si>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</si>
  <si>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</si>
  <si>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</si>
  <si>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</si>
  <si>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</si>
  <si>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</si>
  <si>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</si>
  <si>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</si>
  <si>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</si>
  <si>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</si>
  <si>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</si>
  <si>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</si>
  <si>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</si>
  <si>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</si>
  <si>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</si>
  <si>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</si>
  <si>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</si>
  <si>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</si>
  <si>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</si>
  <si>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</si>
  <si>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</si>
  <si>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</si>
  <si>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</si>
  <si>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</si>
  <si>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</si>
  <si>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</si>
  <si>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</si>
  <si>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</si>
  <si>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</si>
  <si>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</si>
  <si>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</si>
  <si>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</si>
  <si>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</si>
  <si>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</si>
  <si>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</si>
  <si>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</si>
  <si>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</si>
  <si>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</si>
  <si>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</si>
  <si>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</si>
  <si>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</si>
  <si>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</si>
  <si>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</si>
  <si>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</si>
  <si>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</si>
  <si>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</si>
  <si>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</si>
  <si>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</si>
  <si>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</si>
  <si>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</si>
  <si>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</si>
  <si>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</si>
  <si>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</si>
  <si>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</si>
  <si>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</si>
  <si>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</si>
  <si>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</si>
  <si>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</si>
  <si>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</si>
  <si>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</si>
  <si>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</si>
  <si>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</si>
  <si>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</si>
  <si>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</si>
  <si>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</si>
  <si>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</si>
  <si>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</si>
  <si>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</si>
  <si>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</si>
  <si>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</si>
  <si>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</si>
  <si>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</si>
  <si>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</si>
  <si>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</si>
  <si>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</si>
  <si>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</si>
  <si>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</si>
  <si>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</si>
  <si>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</si>
  <si>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</si>
  <si>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</si>
  <si>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</si>
  <si>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</si>
  <si>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</si>
  <si>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</si>
  <si>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</si>
  <si>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</si>
  <si>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</si>
  <si>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</si>
  <si>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</si>
  <si>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</si>
  <si>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</si>
  <si>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</si>
  <si>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</si>
  <si>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</si>
  <si>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</si>
  <si>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</si>
  <si>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</si>
  <si>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</si>
  <si>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</si>
  <si>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</si>
  <si>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</si>
  <si>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</si>
  <si>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</si>
  <si>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</si>
  <si>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</si>
  <si>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</si>
  <si>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</si>
  <si>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</si>
  <si>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</si>
  <si>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</si>
  <si>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</si>
  <si>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</si>
  <si>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</si>
  <si>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</si>
  <si>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</si>
  <si>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</si>
  <si>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</si>
  <si>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</si>
  <si>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</si>
  <si>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</si>
  <si>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</si>
  <si>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</si>
  <si>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</si>
  <si>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</si>
  <si>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</si>
  <si>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</si>
  <si>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</si>
  <si>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</si>
  <si>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</si>
  <si>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</si>
  <si>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</si>
  <si>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</si>
  <si>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</si>
  <si>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</si>
  <si>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</si>
  <si>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</si>
  <si>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</si>
  <si>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</si>
  <si>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</si>
  <si>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</si>
  <si>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</si>
  <si>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</si>
  <si>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</si>
  <si>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</si>
  <si>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</si>
  <si>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</si>
  <si>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</si>
  <si>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</si>
  <si>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</si>
  <si>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</si>
  <si>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</si>
  <si>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</si>
  <si>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</si>
  <si>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</si>
  <si>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</si>
  <si>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</si>
  <si>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</si>
  <si>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</si>
  <si>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</si>
  <si>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</si>
  <si>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</si>
  <si>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</si>
  <si>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</si>
  <si>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</si>
  <si>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</si>
  <si>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</si>
  <si>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</si>
  <si>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</si>
  <si>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</si>
  <si>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</si>
  <si>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</si>
  <si>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</si>
  <si>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</si>
  <si>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</si>
  <si>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</si>
  <si>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</si>
  <si>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</si>
  <si>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</si>
  <si>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</si>
  <si>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</si>
  <si>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</si>
  <si>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</si>
  <si>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</si>
  <si>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</si>
  <si>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</si>
  <si>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</si>
  <si>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</si>
  <si>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</si>
  <si>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</si>
  <si>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</si>
  <si>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</si>
  <si>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</si>
  <si>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</si>
  <si>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</si>
  <si>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</si>
  <si>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</si>
  <si>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</si>
  <si>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</si>
  <si>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</si>
  <si>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</si>
  <si>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</si>
  <si>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</si>
  <si>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</si>
  <si>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</si>
  <si>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</si>
  <si>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</si>
  <si>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</si>
  <si>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</si>
  <si>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</si>
  <si>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</si>
  <si>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</si>
  <si>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</si>
  <si>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</si>
  <si>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</si>
  <si>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</si>
  <si>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</si>
  <si>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</si>
  <si>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</si>
  <si>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</si>
  <si>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</si>
  <si>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</si>
  <si>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</si>
  <si>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</si>
  <si>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</si>
  <si>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</si>
  <si>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</si>
  <si>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</si>
  <si>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</si>
  <si>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</si>
  <si>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</si>
  <si>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</si>
  <si>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</si>
  <si>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</si>
  <si>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</si>
  <si>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</si>
  <si>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</si>
  <si>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</si>
  <si>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</si>
  <si>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</si>
  <si>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</si>
  <si>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</si>
  <si>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</si>
  <si>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</si>
  <si>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</si>
  <si>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</si>
  <si>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</si>
  <si>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</si>
  <si>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</si>
  <si>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</si>
  <si>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</si>
  <si>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</si>
  <si>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</si>
  <si>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</si>
  <si>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</si>
  <si>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</si>
  <si>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</si>
  <si>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</si>
  <si>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</si>
  <si>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</si>
  <si>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</si>
  <si>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</si>
  <si>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</si>
  <si>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</si>
  <si>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</si>
  <si>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</si>
  <si>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</si>
  <si>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</si>
  <si>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</si>
  <si>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</si>
  <si>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</si>
  <si>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</si>
  <si>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</si>
  <si>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</si>
  <si>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</si>
  <si>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</si>
  <si>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</si>
  <si>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</si>
  <si>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</si>
  <si>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</si>
  <si>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</si>
  <si>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</si>
  <si>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</si>
  <si>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</si>
  <si>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</si>
  <si>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</si>
  <si>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</si>
  <si>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</si>
  <si>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</si>
  <si>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</si>
  <si>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</si>
  <si>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</si>
  <si>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</si>
  <si>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</si>
  <si>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</si>
  <si>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</si>
  <si>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</si>
  <si>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</si>
  <si>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</si>
  <si>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</si>
  <si>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</si>
  <si>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</si>
  <si>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</si>
  <si>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</si>
  <si>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</si>
  <si>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</si>
  <si>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</si>
  <si>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</si>
  <si>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</si>
  <si>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</si>
  <si>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</si>
  <si>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</si>
  <si>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</si>
  <si>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</si>
  <si>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</si>
  <si>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</si>
  <si>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</si>
  <si>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</si>
  <si>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</si>
  <si>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</si>
  <si>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</si>
  <si>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</si>
  <si>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</si>
  <si>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</si>
  <si>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</si>
  <si>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</si>
  <si>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</si>
  <si>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</si>
  <si>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</si>
  <si>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</si>
  <si>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</si>
  <si>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</si>
  <si>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</si>
  <si>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</si>
  <si>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</si>
  <si>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</si>
  <si>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</si>
  <si>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</si>
  <si>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</si>
  <si>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</si>
  <si>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</si>
  <si>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</si>
  <si>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</si>
  <si>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</si>
  <si>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</si>
  <si>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</si>
  <si>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</si>
  <si>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</si>
  <si>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</si>
  <si>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</si>
  <si>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</si>
  <si>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</si>
  <si>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</si>
  <si>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</si>
  <si>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</si>
  <si>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</si>
  <si>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</si>
  <si>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</si>
  <si>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</si>
  <si>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</si>
  <si>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</si>
  <si>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</si>
  <si>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</si>
  <si>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</si>
  <si>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</si>
  <si>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</si>
  <si>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</si>
  <si>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</si>
  <si>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</si>
  <si>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</si>
  <si>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</si>
  <si>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</si>
  <si>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</si>
  <si>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</si>
  <si>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</si>
  <si>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</si>
  <si>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</si>
  <si>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</si>
  <si>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</si>
  <si>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</si>
  <si>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</si>
  <si>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</si>
  <si>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</si>
  <si>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</si>
  <si>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</si>
  <si>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</si>
  <si>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</si>
  <si>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</si>
  <si>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</si>
  <si>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</si>
  <si>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</si>
  <si>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</si>
  <si>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</si>
  <si>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</si>
  <si>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</si>
  <si>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</si>
  <si>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</si>
  <si>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</si>
  <si>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</si>
  <si>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</si>
  <si>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</si>
  <si>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</si>
  <si>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</si>
  <si>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</si>
  <si>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</si>
  <si>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</si>
  <si>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</si>
  <si>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</si>
  <si>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</si>
  <si>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</si>
  <si>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</si>
  <si>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</si>
  <si>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</si>
  <si>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</si>
  <si>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</si>
  <si>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</si>
  <si>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</si>
  <si>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</si>
  <si>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</si>
  <si>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</si>
  <si>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</si>
  <si>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</si>
  <si>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</si>
  <si>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</si>
  <si>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</si>
  <si>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</si>
  <si>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</si>
  <si>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</si>
  <si>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</si>
  <si>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</si>
  <si>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</si>
  <si>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</si>
  <si>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</si>
  <si>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</si>
  <si>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</si>
  <si>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</si>
  <si>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</si>
  <si>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</si>
  <si>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</si>
  <si>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</si>
  <si>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</si>
  <si>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</si>
  <si>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</si>
  <si>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</si>
  <si>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</si>
  <si>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</si>
  <si>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</si>
  <si>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</si>
  <si>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</si>
  <si>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</si>
  <si>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</si>
  <si>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</si>
  <si>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</si>
  <si>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</si>
  <si>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</si>
  <si>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</si>
  <si>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</si>
  <si>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</si>
  <si>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</si>
  <si>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</si>
  <si>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</si>
  <si>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</si>
  <si>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</si>
  <si>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</si>
  <si>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</si>
  <si>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</si>
  <si>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</si>
  <si>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</si>
  <si>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</si>
  <si>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</si>
  <si>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</si>
  <si>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</si>
  <si>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</si>
  <si>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</si>
  <si>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</si>
  <si>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</si>
  <si>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</si>
  <si>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</si>
  <si>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</si>
  <si>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</si>
  <si>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</si>
  <si>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</si>
  <si>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</si>
  <si>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</si>
  <si>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</si>
  <si>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</si>
  <si>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</si>
  <si>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</si>
  <si>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</si>
  <si>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</si>
  <si>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</si>
  <si>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</si>
  <si>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</si>
  <si>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</si>
  <si>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</si>
  <si>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</si>
  <si>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</si>
  <si>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</si>
  <si>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</si>
  <si>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</si>
  <si>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</si>
  <si>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</si>
  <si>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</si>
  <si>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</si>
  <si>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</si>
  <si>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</si>
  <si>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</si>
  <si>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</si>
  <si>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</si>
  <si>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</si>
  <si>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</si>
  <si>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</si>
  <si>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</si>
  <si>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</si>
  <si>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</si>
  <si>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</si>
  <si>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</si>
  <si>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</si>
  <si>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</si>
  <si>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</si>
  <si>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</si>
  <si>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</si>
  <si>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</si>
  <si>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</si>
  <si>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</si>
  <si>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</si>
  <si>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</si>
  <si>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</si>
  <si>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</si>
  <si>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</si>
  <si>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</si>
  <si>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</si>
  <si>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</si>
  <si>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</si>
  <si>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</si>
  <si>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</si>
  <si>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</si>
  <si>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</si>
  <si>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</si>
  <si>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</si>
  <si>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</si>
  <si>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</si>
  <si>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</si>
  <si>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</si>
  <si>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</si>
  <si>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</si>
  <si>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</si>
  <si>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</si>
  <si>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</si>
  <si>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</si>
  <si>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</si>
  <si>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</si>
  <si>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</si>
  <si>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</si>
  <si>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</si>
  <si>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</si>
  <si>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</si>
  <si>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</si>
  <si>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</si>
  <si>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</si>
  <si>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</si>
  <si>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</si>
  <si>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</si>
  <si>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</si>
  <si>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</si>
  <si>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</si>
  <si>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</si>
  <si>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</si>
  <si>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</si>
  <si>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</si>
  <si>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</si>
  <si>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</si>
  <si>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</si>
  <si>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</si>
  <si>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</si>
  <si>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</si>
  <si>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</si>
  <si>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</si>
  <si>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</si>
  <si>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</si>
  <si>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</si>
  <si>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</si>
  <si>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</si>
  <si>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</si>
  <si>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</si>
  <si>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</si>
  <si>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</si>
  <si>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</si>
  <si>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</si>
  <si>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</si>
  <si>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</si>
  <si>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</si>
  <si>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</si>
  <si>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</si>
  <si>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</si>
  <si>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</si>
  <si>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</si>
  <si>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</si>
  <si>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</si>
  <si>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</si>
  <si>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</si>
  <si>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</si>
  <si>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</si>
  <si>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</si>
  <si>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</si>
  <si>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</si>
  <si>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</si>
  <si>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</si>
  <si>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</si>
  <si>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</si>
  <si>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</si>
  <si>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</si>
  <si>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</si>
  <si>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</si>
  <si>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</si>
  <si>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</si>
  <si>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</si>
  <si>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</si>
  <si>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</si>
  <si>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</si>
  <si>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</si>
  <si>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</si>
  <si>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</si>
  <si>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</si>
  <si>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</si>
  <si>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</si>
  <si>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</si>
  <si>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</si>
  <si>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</si>
  <si>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</si>
  <si>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</si>
  <si>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</si>
  <si>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</si>
  <si>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</si>
  <si>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</si>
  <si>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</si>
  <si>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</si>
  <si>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</si>
  <si>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</si>
  <si>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</si>
  <si>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</si>
  <si>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</si>
  <si>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</si>
  <si>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</si>
  <si>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</si>
  <si>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</si>
  <si>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</si>
  <si>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</si>
  <si>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</si>
  <si>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</si>
  <si>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</si>
  <si>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</si>
  <si>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</si>
  <si>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</si>
  <si>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</si>
  <si>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</si>
  <si>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</si>
  <si>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</si>
  <si>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</si>
  <si>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</si>
  <si>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</si>
  <si>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</si>
  <si>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</si>
  <si>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</si>
  <si>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</si>
  <si>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</si>
  <si>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</si>
  <si>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</si>
  <si>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</si>
  <si>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</si>
  <si>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</si>
  <si>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</si>
  <si>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</si>
  <si>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</si>
  <si>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</si>
  <si>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</si>
  <si>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</si>
  <si>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</si>
  <si>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</si>
  <si>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</si>
  <si>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</si>
  <si>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</si>
  <si>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</si>
  <si>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</si>
  <si>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</si>
  <si>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</si>
  <si>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</si>
  <si>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</si>
  <si>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</si>
  <si>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</si>
  <si>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</si>
  <si>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</si>
  <si>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</si>
  <si>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</si>
  <si>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</si>
  <si>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</si>
  <si>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</si>
  <si>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</si>
  <si>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</si>
  <si>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</si>
  <si>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</si>
  <si>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</si>
  <si>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</si>
  <si>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</si>
  <si>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</si>
  <si>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</si>
  <si>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</si>
  <si>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</si>
  <si>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</si>
  <si>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</si>
  <si>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</si>
  <si>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</si>
  <si>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</si>
  <si>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</si>
  <si>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</si>
  <si>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</si>
  <si>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</si>
  <si>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</si>
  <si>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</si>
  <si>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</si>
  <si>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</si>
  <si>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</si>
  <si>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</si>
  <si>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</si>
  <si>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</si>
  <si>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</si>
  <si>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</si>
  <si>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</si>
  <si>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</si>
  <si>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</si>
  <si>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</si>
  <si>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</si>
  <si>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</si>
  <si>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</si>
  <si>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</si>
  <si>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</si>
  <si>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</si>
  <si>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</si>
  <si>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</si>
  <si>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</si>
  <si>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</si>
  <si>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</si>
  <si>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</si>
  <si>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</si>
  <si>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</si>
  <si>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</si>
  <si>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</si>
  <si>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</si>
  <si>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</si>
  <si>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</si>
  <si>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</si>
  <si>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</si>
  <si>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</si>
  <si>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</si>
  <si>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</si>
  <si>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</si>
  <si>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</si>
  <si>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</si>
  <si>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</si>
  <si>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</si>
  <si>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</si>
  <si>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</si>
  <si>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</si>
  <si>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</si>
  <si>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</si>
  <si>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</si>
  <si>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</si>
  <si>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</si>
  <si>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</si>
  <si>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</si>
  <si>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</si>
  <si>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</si>
  <si>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</si>
  <si>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</si>
  <si>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</si>
  <si>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</si>
  <si>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</si>
  <si>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</si>
  <si>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</si>
  <si>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</si>
  <si>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</si>
  <si>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</si>
  <si>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</si>
  <si>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</si>
  <si>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</si>
  <si>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</si>
  <si>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</si>
  <si>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</si>
  <si>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</si>
  <si>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</si>
  <si>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</si>
  <si>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</si>
  <si>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</si>
  <si>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</si>
  <si>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</si>
  <si>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</si>
  <si>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</si>
  <si>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</si>
  <si>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</si>
  <si>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</si>
  <si>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</si>
  <si>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</si>
  <si>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</si>
  <si>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</si>
  <si>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</si>
  <si>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</si>
  <si>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</si>
  <si>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</si>
  <si>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</si>
  <si>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</si>
  <si>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</si>
  <si>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</si>
  <si>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</si>
  <si>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</si>
  <si>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</si>
  <si>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</si>
  <si>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</si>
  <si>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</si>
  <si>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</si>
  <si>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</si>
  <si>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</si>
  <si>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</si>
  <si>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</si>
  <si>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</si>
  <si>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</si>
  <si>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</si>
  <si>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</si>
  <si>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</si>
  <si>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</si>
  <si>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</si>
  <si>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</si>
  <si>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</si>
  <si>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</si>
  <si>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</si>
  <si>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</si>
  <si>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</si>
  <si>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</si>
  <si>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</si>
  <si>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</si>
  <si>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</si>
  <si>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</si>
  <si>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</si>
  <si>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</si>
  <si>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</si>
  <si>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</si>
  <si>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</si>
  <si>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</si>
  <si>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</si>
  <si>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</si>
  <si>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</si>
  <si>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</si>
  <si>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</si>
  <si>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</si>
  <si>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</si>
  <si>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</si>
  <si>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</si>
  <si>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</si>
  <si>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</si>
  <si>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</si>
  <si>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</si>
  <si>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</si>
  <si>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</si>
  <si>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</si>
  <si>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</si>
  <si>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</si>
  <si>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</si>
  <si>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</si>
  <si>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</si>
  <si>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</si>
  <si>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</si>
  <si>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</si>
  <si>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</si>
  <si>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</si>
  <si>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</si>
  <si>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</si>
  <si>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</si>
  <si>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</si>
  <si>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</si>
  <si>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</si>
  <si>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</si>
  <si>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</si>
  <si>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</si>
  <si>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</si>
  <si>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</si>
  <si>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</si>
  <si>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</si>
  <si>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</si>
  <si>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</si>
  <si>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</si>
  <si>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</si>
  <si>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</si>
  <si>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</si>
  <si>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</si>
  <si>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</si>
  <si>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</si>
  <si>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</si>
  <si>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</si>
  <si>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</si>
  <si>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</si>
  <si>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</si>
  <si>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</si>
  <si>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</si>
  <si>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</si>
  <si>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</si>
  <si>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</si>
  <si>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</si>
  <si>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</si>
  <si>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</si>
  <si>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</si>
  <si>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</si>
  <si>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</si>
  <si>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</si>
  <si>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</si>
  <si>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</si>
  <si>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</si>
  <si>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</si>
  <si>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</si>
  <si>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</si>
  <si>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</si>
  <si>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</si>
  <si>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</si>
  <si>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</si>
  <si>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</si>
  <si>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</si>
  <si>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</si>
  <si>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</si>
  <si>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</si>
  <si>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</si>
  <si>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</si>
  <si>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</si>
  <si>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</si>
  <si>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</si>
  <si>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</si>
  <si>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</si>
  <si>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</si>
  <si>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</si>
  <si>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</si>
  <si>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</si>
  <si>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</si>
  <si>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</si>
  <si>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</si>
  <si>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</si>
  <si>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</si>
  <si>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</si>
  <si>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</si>
  <si>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</si>
  <si>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</si>
  <si>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</si>
  <si>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</si>
  <si>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</si>
  <si>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</si>
  <si>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</si>
  <si>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</si>
  <si>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</si>
  <si>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</si>
  <si>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</si>
  <si>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</si>
  <si>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</si>
  <si>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</si>
  <si>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</si>
  <si>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</si>
  <si>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</si>
  <si>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</si>
  <si>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</si>
  <si>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</si>
  <si>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</si>
  <si>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</si>
  <si>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</si>
  <si>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</si>
  <si>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</si>
  <si>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</si>
  <si>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</si>
  <si>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</si>
  <si>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</si>
  <si>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</si>
  <si>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</si>
  <si>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</si>
  <si>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</si>
  <si>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</si>
  <si>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</si>
  <si>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</si>
  <si>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</si>
  <si>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</si>
  <si>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</si>
  <si>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</si>
  <si>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</si>
  <si>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</si>
  <si>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</si>
  <si>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</si>
  <si>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</si>
  <si>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</si>
  <si>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</si>
  <si>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</si>
  <si>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</si>
  <si>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</si>
  <si>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</si>
  <si>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</si>
  <si>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</si>
  <si>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</si>
  <si>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</si>
  <si>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</si>
  <si>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</si>
  <si>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</si>
  <si>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</si>
  <si>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</si>
  <si>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</si>
  <si>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</si>
  <si>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</si>
  <si>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</si>
  <si>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</si>
  <si>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</si>
  <si>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</si>
  <si>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</si>
  <si>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</si>
  <si>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</si>
  <si>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</si>
  <si>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</si>
  <si>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</si>
  <si>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</si>
  <si>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</si>
  <si>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</si>
  <si>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</si>
  <si>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</si>
  <si>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</si>
  <si>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</si>
  <si>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</si>
  <si>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</si>
  <si>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</si>
  <si>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</si>
  <si>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</si>
  <si>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</si>
  <si>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</si>
  <si>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</si>
  <si>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</si>
  <si>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</si>
  <si>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</si>
  <si>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</si>
  <si>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</si>
  <si>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</si>
  <si>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</si>
  <si>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</si>
  <si>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</si>
  <si>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</si>
  <si>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</si>
  <si>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</si>
  <si>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</si>
  <si>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</si>
  <si>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</si>
  <si>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</si>
  <si>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</si>
  <si>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</si>
  <si>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</si>
  <si>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</si>
  <si>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</si>
  <si>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</si>
  <si>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</si>
  <si>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</si>
  <si>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</si>
  <si>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</si>
  <si>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</si>
  <si>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</si>
  <si>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</si>
  <si>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</si>
  <si>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</si>
  <si>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</si>
  <si>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</si>
  <si>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</si>
  <si>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</si>
  <si>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</si>
  <si>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</si>
  <si>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</si>
  <si>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</si>
  <si>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</si>
  <si>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</si>
  <si>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</si>
  <si>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</si>
  <si>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</si>
  <si>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</si>
  <si>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</si>
  <si>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</si>
  <si>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</si>
  <si>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</si>
  <si>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</si>
  <si>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</si>
  <si>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</si>
  <si>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</si>
  <si>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</si>
  <si>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</si>
  <si>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</si>
  <si>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</si>
  <si>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</si>
  <si>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</si>
  <si>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</si>
  <si>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</si>
  <si>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</si>
  <si>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</si>
  <si>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</si>
  <si>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</si>
  <si>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</si>
  <si>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</si>
  <si>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</si>
  <si>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</si>
  <si>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</si>
  <si>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</si>
  <si>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</si>
  <si>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</si>
  <si>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</si>
  <si>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</si>
  <si>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</si>
  <si>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</si>
  <si>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</si>
  <si>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</si>
  <si>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</si>
  <si>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</si>
  <si>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</si>
  <si>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</si>
  <si>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</si>
  <si>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</si>
  <si>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</si>
  <si>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</si>
  <si>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</si>
  <si>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</si>
  <si>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</si>
  <si>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</si>
  <si>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</si>
  <si>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</si>
  <si>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</si>
  <si>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</si>
  <si>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</si>
  <si>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</si>
  <si>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</si>
  <si>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</si>
  <si>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</si>
  <si>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</si>
  <si>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</si>
  <si>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</si>
  <si>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</si>
  <si>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</si>
  <si>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</si>
  <si>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</si>
  <si>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</si>
  <si>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</si>
  <si>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</si>
  <si>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</si>
  <si>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</si>
  <si>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</si>
  <si>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</si>
  <si>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</si>
  <si>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</si>
  <si>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</si>
  <si>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</si>
  <si>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</si>
  <si>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</si>
  <si>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</si>
  <si>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</si>
  <si>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</si>
  <si>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</si>
  <si>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</si>
  <si>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</si>
  <si>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</si>
  <si>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</si>
  <si>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</si>
  <si>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</si>
  <si>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</si>
  <si>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</si>
  <si>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</si>
  <si>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</si>
  <si>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</si>
  <si>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</si>
  <si>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</si>
  <si>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</si>
  <si>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</si>
  <si>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</si>
  <si>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</si>
  <si>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</si>
  <si>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</si>
  <si>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</si>
  <si>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</si>
  <si>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</si>
  <si>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</si>
  <si>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</si>
  <si>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</si>
  <si>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</si>
  <si>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</si>
  <si>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</si>
  <si>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</si>
  <si>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</si>
  <si>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</si>
  <si>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</si>
  <si>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</si>
  <si>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</si>
  <si>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</si>
  <si>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</si>
  <si>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</si>
  <si>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</si>
  <si>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</si>
  <si>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</si>
  <si>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</si>
  <si>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</si>
  <si>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</si>
  <si>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</si>
  <si>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</si>
  <si>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</si>
  <si>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</si>
  <si>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</si>
  <si>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</si>
  <si>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</si>
  <si>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</si>
  <si>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</si>
  <si>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</si>
  <si>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</si>
  <si>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</si>
  <si>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</si>
  <si>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</si>
  <si>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</si>
  <si>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</si>
  <si>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</si>
  <si>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</si>
  <si>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</si>
  <si>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</si>
  <si>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</si>
  <si>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</si>
  <si>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</si>
  <si>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</si>
  <si>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</si>
  <si>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</si>
  <si>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</si>
  <si>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</si>
  <si>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</si>
  <si>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</si>
  <si>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</si>
  <si>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</si>
  <si>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</si>
  <si>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</si>
  <si>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</si>
  <si>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</si>
  <si>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</si>
  <si>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</si>
  <si>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</si>
  <si>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</si>
  <si>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</si>
  <si>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</si>
  <si>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</si>
  <si>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</si>
  <si>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</si>
  <si>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</si>
  <si>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</si>
  <si>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</si>
  <si>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</si>
  <si>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</si>
  <si>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</si>
  <si>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</si>
  <si>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</si>
  <si>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</si>
  <si>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</si>
  <si>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</si>
  <si>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</si>
  <si>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</si>
  <si>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</si>
  <si>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</si>
  <si>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</si>
  <si>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</si>
  <si>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</si>
  <si>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</si>
  <si>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</si>
  <si>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</si>
  <si>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</si>
  <si>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</si>
  <si>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</si>
  <si>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</si>
  <si>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</si>
  <si>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</si>
  <si>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</si>
  <si>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</si>
  <si>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</si>
  <si>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</si>
  <si>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</si>
  <si>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</si>
  <si>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</si>
  <si>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</si>
  <si>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</si>
  <si>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</si>
  <si>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</si>
  <si>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</si>
  <si>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</si>
  <si>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</si>
  <si>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</si>
  <si>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</si>
  <si>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</si>
  <si>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</si>
  <si>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</si>
  <si>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</si>
  <si>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</si>
  <si>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</si>
  <si>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</si>
  <si>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</si>
  <si>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</si>
  <si>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</si>
  <si>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</si>
  <si>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</si>
  <si>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</si>
  <si>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</si>
  <si>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</si>
  <si>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</si>
  <si>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</si>
  <si>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</si>
  <si>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</si>
  <si>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</si>
  <si>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</si>
  <si>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</si>
  <si>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</si>
  <si>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</si>
  <si>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</si>
  <si>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</si>
  <si>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</si>
  <si>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</si>
  <si>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</si>
  <si>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</si>
  <si>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</si>
  <si>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</si>
  <si>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</si>
  <si>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</si>
  <si>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</si>
  <si>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</si>
  <si>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</si>
  <si>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</si>
  <si>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</si>
  <si>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</si>
  <si>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</si>
  <si>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</si>
  <si>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</si>
  <si>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</si>
  <si>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</si>
  <si>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</si>
  <si>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</si>
  <si>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</si>
  <si>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</si>
  <si>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</si>
  <si>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</si>
  <si>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</si>
  <si>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</si>
  <si>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</si>
  <si>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</si>
  <si>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</si>
  <si>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</si>
  <si>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</si>
  <si>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</si>
  <si>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</si>
  <si>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</si>
  <si>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</si>
  <si>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</si>
  <si>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</si>
  <si>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</si>
  <si>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</si>
  <si>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</si>
  <si>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</si>
  <si>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</si>
  <si>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</si>
  <si>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</si>
  <si>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</si>
  <si>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</si>
  <si>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</si>
  <si>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</si>
  <si>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</si>
  <si>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</si>
  <si>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</si>
  <si>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</si>
  <si>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</si>
  <si>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</si>
  <si>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</si>
  <si>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</si>
  <si>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</si>
  <si>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</si>
  <si>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</si>
  <si>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</si>
  <si>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</si>
  <si>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</si>
  <si>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</si>
  <si>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</si>
  <si>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</si>
  <si>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</si>
  <si>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</si>
  <si>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</si>
  <si>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</si>
  <si>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</si>
  <si>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</si>
  <si>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</si>
  <si>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</si>
  <si>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</si>
  <si>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</si>
  <si>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</si>
  <si>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</si>
  <si>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</si>
  <si>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</si>
  <si>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</si>
  <si>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</si>
  <si>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</si>
  <si>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</si>
  <si>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</si>
  <si>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</si>
  <si>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</si>
  <si>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</si>
  <si>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</si>
  <si>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</si>
  <si>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</si>
  <si>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</si>
  <si>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</si>
  <si>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</si>
  <si>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</si>
  <si>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</si>
  <si>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</si>
  <si>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</si>
  <si>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</si>
  <si>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</si>
  <si>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</si>
  <si>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</si>
  <si>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</si>
  <si>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</si>
  <si>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</si>
  <si>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</si>
  <si>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</si>
  <si>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</si>
  <si>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</si>
  <si>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</si>
  <si>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</si>
  <si>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</si>
  <si>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</si>
  <si>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</si>
  <si>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</si>
  <si>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</si>
  <si>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</si>
  <si>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</si>
  <si>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</si>
  <si>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</si>
  <si>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</si>
  <si>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</si>
  <si>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</si>
  <si>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</si>
  <si>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</si>
  <si>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</si>
  <si>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</si>
  <si>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</si>
  <si>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</si>
  <si>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</si>
  <si>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</si>
  <si>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</si>
  <si>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</si>
  <si>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</si>
  <si>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</si>
  <si>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</si>
  <si>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</si>
  <si>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</si>
  <si>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</si>
  <si>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</si>
  <si>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</si>
  <si>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</si>
  <si>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</si>
  <si>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</si>
  <si>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</si>
  <si>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</si>
  <si>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</si>
  <si>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</si>
  <si>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</si>
  <si>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</si>
  <si>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</si>
  <si>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</si>
  <si>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</si>
  <si>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</si>
  <si>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</si>
  <si>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</si>
  <si>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</si>
  <si>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</si>
  <si>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</si>
  <si>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</si>
  <si>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</si>
  <si>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</si>
  <si>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</si>
  <si>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</si>
  <si>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</si>
  <si>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</si>
  <si>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</si>
  <si>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</si>
  <si>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</si>
  <si>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</si>
  <si>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</si>
  <si>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</si>
  <si>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</si>
  <si>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</si>
  <si>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</si>
  <si>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</si>
  <si>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</si>
  <si>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</si>
  <si>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</si>
  <si>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</si>
  <si>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</si>
  <si>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</si>
  <si>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</si>
  <si>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</si>
  <si>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</si>
  <si>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</si>
  <si>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</si>
  <si>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</si>
  <si>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</si>
  <si>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</si>
  <si>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</si>
  <si>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</si>
  <si>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</si>
  <si>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</si>
  <si>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</si>
  <si>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</si>
  <si>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</si>
  <si>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</si>
  <si>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</si>
  <si>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</si>
  <si>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</si>
  <si>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</si>
  <si>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</si>
  <si>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</si>
  <si>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</si>
  <si>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</si>
  <si>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</si>
  <si>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</si>
  <si>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</si>
  <si>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</si>
  <si>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</si>
  <si>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</si>
  <si>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</si>
  <si>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</si>
  <si>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</si>
  <si>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</si>
  <si>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</si>
  <si>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</si>
  <si>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</si>
  <si>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</si>
  <si>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</si>
  <si>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</si>
  <si>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</si>
  <si>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</si>
  <si>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</si>
  <si>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</si>
  <si>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</si>
  <si>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</si>
  <si>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</si>
  <si>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</si>
  <si>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</si>
  <si>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</si>
  <si>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</si>
  <si>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</si>
  <si>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</si>
  <si>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</si>
  <si>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</si>
  <si>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</si>
  <si>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</si>
  <si>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</si>
  <si>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</si>
  <si>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</si>
  <si>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</si>
  <si>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</si>
  <si>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</si>
  <si>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</si>
  <si>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</si>
  <si>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</si>
  <si>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</si>
  <si>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</si>
  <si>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</si>
  <si>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</si>
  <si>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</si>
  <si>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</si>
  <si>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</si>
  <si>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</si>
  <si>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</si>
  <si>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</si>
  <si>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</si>
  <si>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</si>
  <si>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</si>
  <si>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</si>
  <si>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</si>
  <si>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</si>
  <si>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</si>
  <si>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</si>
  <si>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</si>
  <si>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</si>
  <si>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</si>
  <si>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</si>
  <si>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</si>
  <si>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</si>
  <si>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</si>
  <si>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</si>
  <si>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</si>
  <si>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</si>
  <si>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</si>
  <si>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</si>
  <si>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</si>
  <si>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</si>
  <si>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</si>
  <si>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</si>
  <si>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</si>
  <si>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</si>
  <si>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</si>
  <si>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</si>
  <si>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</si>
  <si>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</si>
  <si>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</si>
  <si>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</si>
  <si>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</si>
  <si>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</si>
  <si>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</si>
  <si>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</si>
  <si>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</si>
  <si>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</si>
  <si>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</si>
  <si>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</si>
  <si>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</si>
  <si>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</si>
  <si>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</si>
  <si>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</si>
  <si>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</si>
  <si>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</si>
  <si>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</si>
  <si>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</si>
  <si>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</si>
  <si>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</si>
  <si>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</si>
  <si>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</si>
  <si>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</si>
  <si>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</si>
  <si>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</si>
  <si>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</si>
  <si>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</si>
  <si>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</si>
  <si>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</si>
  <si>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</si>
  <si>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</si>
  <si>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</si>
  <si>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</si>
  <si>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</si>
  <si>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</si>
  <si>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</si>
  <si>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</si>
  <si>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</si>
  <si>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</si>
  <si>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</si>
  <si>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</si>
  <si>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</si>
  <si>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</si>
  <si>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</si>
  <si>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</si>
  <si>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</si>
  <si>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</si>
  <si>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</si>
  <si>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</si>
  <si>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</si>
  <si>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</si>
  <si>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</si>
  <si>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</si>
  <si>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</si>
  <si>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</si>
  <si>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</si>
  <si>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</si>
  <si>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</si>
  <si>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</si>
  <si>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</si>
  <si>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</si>
  <si>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</si>
  <si>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</si>
  <si>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</si>
  <si>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</si>
  <si>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</si>
  <si>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</si>
  <si>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</si>
  <si>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</si>
  <si>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</si>
  <si>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</si>
  <si>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</si>
  <si>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</si>
  <si>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</si>
  <si>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</si>
  <si>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</si>
  <si>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</si>
  <si>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</si>
  <si>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</si>
  <si>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</si>
  <si>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</si>
  <si>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</si>
  <si>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</si>
  <si>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</si>
  <si>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</si>
  <si>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</si>
  <si>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</si>
  <si>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</si>
  <si>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</si>
  <si>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</si>
  <si>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</si>
  <si>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</si>
  <si>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</si>
  <si>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</si>
  <si>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</si>
  <si>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</si>
  <si>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</si>
  <si>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</si>
  <si>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</si>
  <si>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</si>
  <si>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</si>
  <si>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</si>
  <si>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</si>
  <si>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</si>
  <si>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</si>
  <si>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</si>
  <si>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</si>
  <si>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</si>
  <si>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</si>
  <si>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</si>
  <si>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</si>
  <si>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</si>
  <si>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</si>
  <si>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</si>
  <si>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</si>
  <si>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</si>
  <si>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</si>
  <si>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</si>
  <si>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</si>
  <si>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</si>
  <si>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</si>
  <si>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</si>
  <si>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</si>
  <si>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</si>
  <si>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</si>
  <si>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</si>
  <si>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</si>
  <si>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</si>
  <si>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</si>
  <si>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</si>
  <si>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</si>
  <si>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</si>
  <si>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</si>
  <si>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</si>
  <si>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</si>
  <si>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</si>
  <si>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</si>
  <si>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</si>
  <si>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</si>
  <si>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</si>
  <si>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</si>
  <si>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</si>
  <si>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</si>
  <si>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</si>
  <si>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</si>
  <si>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</si>
  <si>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</si>
  <si>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</si>
  <si>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</si>
  <si>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</si>
  <si>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</si>
  <si>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</si>
  <si>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</si>
  <si>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</si>
  <si>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</si>
  <si>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</si>
  <si>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</si>
  <si>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</si>
  <si>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</si>
  <si>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</si>
  <si>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</si>
  <si>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</si>
  <si>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</si>
  <si>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</si>
  <si>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</si>
  <si>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</si>
  <si>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</si>
  <si>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</si>
  <si>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</si>
  <si>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</si>
  <si>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</si>
  <si>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</si>
  <si>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</si>
  <si>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</si>
  <si>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</si>
  <si>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</si>
  <si>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</si>
  <si>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</si>
  <si>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</si>
  <si>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</si>
  <si>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</si>
  <si>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</si>
  <si>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</si>
  <si>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</si>
  <si>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</si>
  <si>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</si>
  <si>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</si>
  <si>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</si>
  <si>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</si>
  <si>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</si>
  <si>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</si>
  <si>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</si>
  <si>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</si>
  <si>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</si>
  <si>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</si>
  <si>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</si>
  <si>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</si>
  <si>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</si>
  <si>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</si>
  <si>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</si>
  <si>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</si>
  <si>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</si>
  <si>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</si>
  <si>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</si>
  <si>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</si>
  <si>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</si>
  <si>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</si>
  <si>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</si>
  <si>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</si>
  <si>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</si>
  <si>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</si>
  <si>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</si>
  <si>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</si>
  <si>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</si>
  <si>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</si>
  <si>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</si>
  <si>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</si>
  <si>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</si>
  <si>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</si>
  <si>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</si>
  <si>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</si>
  <si>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</si>
  <si>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</si>
  <si>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</si>
  <si>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</si>
  <si>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</si>
  <si>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</si>
  <si>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</si>
  <si>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</si>
  <si>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</si>
  <si>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</si>
  <si>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</si>
  <si>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</si>
  <si>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</si>
  <si>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</si>
  <si>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</si>
  <si>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</si>
  <si>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</si>
  <si>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</si>
  <si>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</si>
  <si>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</si>
  <si>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</si>
  <si>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</si>
  <si>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</si>
  <si>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</si>
  <si>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</si>
  <si>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</si>
  <si>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</si>
  <si>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</si>
  <si>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</si>
  <si>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</si>
  <si>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</si>
  <si>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</si>
  <si>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</si>
  <si>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</si>
  <si>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</si>
  <si>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</si>
  <si>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</si>
  <si>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</si>
  <si>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</si>
  <si>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</si>
  <si>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</si>
  <si>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</si>
  <si>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</si>
  <si>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</si>
  <si>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</si>
  <si>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</si>
  <si>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</si>
  <si>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</si>
  <si>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</si>
  <si>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</si>
  <si>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</si>
  <si>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</si>
  <si>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</si>
  <si>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</si>
  <si>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</si>
  <si>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</si>
  <si>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</si>
  <si>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</si>
  <si>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</si>
  <si>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</si>
  <si>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</si>
  <si>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</si>
  <si>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</si>
  <si>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</si>
  <si>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</si>
  <si>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</si>
  <si>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</si>
  <si>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</si>
  <si>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</si>
  <si>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</si>
  <si>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</si>
  <si>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</si>
  <si>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</si>
  <si>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</si>
  <si>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</si>
  <si>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</si>
  <si>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</si>
  <si>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</si>
  <si>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</si>
  <si>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</si>
  <si>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</si>
  <si>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</si>
  <si>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</si>
  <si>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</si>
  <si>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</si>
  <si>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</si>
  <si>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</si>
  <si>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</si>
  <si>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</si>
  <si>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</si>
  <si>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</si>
  <si>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</si>
  <si>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</si>
  <si>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</si>
  <si>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</si>
  <si>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</si>
  <si>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</si>
  <si>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</si>
  <si>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</si>
  <si>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</si>
  <si>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</si>
  <si>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</si>
  <si>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</si>
  <si>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</si>
  <si>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</si>
  <si>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</si>
  <si>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</si>
  <si>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</si>
  <si>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</si>
  <si>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</si>
  <si>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</si>
  <si>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</si>
  <si>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</si>
  <si>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</si>
  <si>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</si>
  <si>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</si>
  <si>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</si>
  <si>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</si>
  <si>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</si>
  <si>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</si>
  <si>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</si>
  <si>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</si>
  <si>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</si>
  <si>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</si>
  <si>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</si>
  <si>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</si>
  <si>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</si>
  <si>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</si>
  <si>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</si>
  <si>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</si>
  <si>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</si>
  <si>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</si>
  <si>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</si>
  <si>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</si>
  <si>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</si>
  <si>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</si>
  <si>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</si>
  <si>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</si>
  <si>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</si>
  <si>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</si>
  <si>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</si>
  <si>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</si>
  <si>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</si>
  <si>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</si>
  <si>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</si>
  <si>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</si>
  <si>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</si>
  <si>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</si>
  <si>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</si>
  <si>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</si>
  <si>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</si>
  <si>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</si>
  <si>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</si>
  <si>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</si>
  <si>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</si>
  <si>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</si>
  <si>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</si>
  <si>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</si>
  <si>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</si>
  <si>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</si>
  <si>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</si>
  <si>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</si>
  <si>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</si>
  <si>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</si>
  <si>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</si>
  <si>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</si>
  <si>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</si>
  <si>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</si>
  <si>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</si>
  <si>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</si>
  <si>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</si>
  <si>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</si>
  <si>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</si>
  <si>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</si>
  <si>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</si>
  <si>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</si>
  <si>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</si>
  <si>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</si>
  <si>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</si>
  <si>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</si>
  <si>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</si>
  <si>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</si>
  <si>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</si>
  <si>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</si>
  <si>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</si>
  <si>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</si>
  <si>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</si>
  <si>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</si>
  <si>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</si>
  <si>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</si>
  <si>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</si>
  <si>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</si>
  <si>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</si>
  <si>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</si>
  <si>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</si>
  <si>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</si>
  <si>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</si>
  <si>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</si>
  <si>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</si>
  <si>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</si>
  <si>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</si>
  <si>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</si>
  <si>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</si>
  <si>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</si>
  <si>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</si>
  <si>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</si>
  <si>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</si>
  <si>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</si>
  <si>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</si>
  <si>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</si>
  <si>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</si>
  <si>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</si>
  <si>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</si>
  <si>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</si>
  <si>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</si>
  <si>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</si>
  <si>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</si>
  <si>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</si>
  <si>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</si>
  <si>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</si>
  <si>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</si>
  <si>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</si>
  <si>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</si>
  <si>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</si>
  <si>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</si>
  <si>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</si>
  <si>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</si>
  <si>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</si>
  <si>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</si>
  <si>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</si>
  <si>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</si>
  <si>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</si>
  <si>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</si>
  <si>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</si>
  <si>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</si>
  <si>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</si>
  <si>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</si>
  <si>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</si>
  <si>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</si>
  <si>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</si>
  <si>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</si>
  <si>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</si>
  <si>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</si>
  <si>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</si>
  <si>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</si>
  <si>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</si>
  <si>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</si>
  <si>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</si>
  <si>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</si>
  <si>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</si>
  <si>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</si>
  <si>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</si>
  <si>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</si>
  <si>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</si>
  <si>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</si>
  <si>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</si>
  <si>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</si>
  <si>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</si>
  <si>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</si>
  <si>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</si>
  <si>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</si>
  <si>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</si>
  <si>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</si>
  <si>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</si>
  <si>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</si>
  <si>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</si>
  <si>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</si>
  <si>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</si>
  <si>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</si>
  <si>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</si>
  <si>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</si>
  <si>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</si>
  <si>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</si>
  <si>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</si>
  <si>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</si>
  <si>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</si>
  <si>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</si>
  <si>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</si>
  <si>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</si>
  <si>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</si>
  <si>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</si>
  <si>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</si>
  <si>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</si>
  <si>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</si>
  <si>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</si>
  <si>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</si>
  <si>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</si>
  <si>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</si>
  <si>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</si>
  <si>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</si>
  <si>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</si>
  <si>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</si>
  <si>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</si>
  <si>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</si>
  <si>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</si>
  <si>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</si>
  <si>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</si>
  <si>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</si>
  <si>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</si>
  <si>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</si>
  <si>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</si>
  <si>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</si>
  <si>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</si>
  <si>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</si>
  <si>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</si>
  <si>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</si>
  <si>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</si>
  <si>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</si>
  <si>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</si>
  <si>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</si>
  <si>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</si>
  <si>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</si>
  <si>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</si>
  <si>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</si>
  <si>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</si>
  <si>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</si>
  <si>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</si>
  <si>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</si>
  <si>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</si>
  <si>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</si>
  <si>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</si>
  <si>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</si>
  <si>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</si>
  <si>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</si>
  <si>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</si>
  <si>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</si>
  <si>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</si>
  <si>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</si>
  <si>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</si>
  <si>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</si>
  <si>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</si>
  <si>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</si>
  <si>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</si>
  <si>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</si>
  <si>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</si>
  <si>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</si>
  <si>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</si>
  <si>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</si>
  <si>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</si>
  <si>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</si>
  <si>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</si>
  <si>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</si>
  <si>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</si>
  <si>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</si>
  <si>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</si>
  <si>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</si>
  <si>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</si>
  <si>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</si>
  <si>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</si>
  <si>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</si>
  <si>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</si>
  <si>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</si>
  <si>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</si>
  <si>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</si>
  <si>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</si>
  <si>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</si>
  <si>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</si>
  <si>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</si>
  <si>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</si>
  <si>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</si>
  <si>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</si>
  <si>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</si>
  <si>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</si>
  <si>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</si>
  <si>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</si>
  <si>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</si>
  <si>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</si>
  <si>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</si>
  <si>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</si>
  <si>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</si>
  <si>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</si>
  <si>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</si>
  <si>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</si>
  <si>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</si>
  <si>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</si>
  <si>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</si>
  <si>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</si>
  <si>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</si>
  <si>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</si>
  <si>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</si>
  <si>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</si>
  <si>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</si>
  <si>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</si>
  <si>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</si>
  <si>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</si>
  <si>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</si>
  <si>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</si>
  <si>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</si>
  <si>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</si>
  <si>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</si>
  <si>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</si>
  <si>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</si>
  <si>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</si>
  <si>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</si>
  <si>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</si>
  <si>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</si>
  <si>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</si>
  <si>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</si>
  <si>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</si>
  <si>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</si>
  <si>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</si>
  <si>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</si>
  <si>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</si>
  <si>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</si>
  <si>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</si>
  <si>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</si>
  <si>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</si>
  <si>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</si>
  <si>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</si>
  <si>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</si>
  <si>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</si>
  <si>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</si>
  <si>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</si>
  <si>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</si>
  <si>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</si>
  <si>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</si>
  <si>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</si>
  <si>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</si>
  <si>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</si>
  <si>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</si>
  <si>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</si>
  <si>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</si>
  <si>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</si>
  <si>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</si>
  <si>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</si>
  <si>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</si>
  <si>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</si>
  <si>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</si>
  <si>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</si>
  <si>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</si>
  <si>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</si>
  <si>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</si>
  <si>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</si>
  <si>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</si>
  <si>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</si>
  <si>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</si>
  <si>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</si>
  <si>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</si>
  <si>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</si>
  <si>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</si>
  <si>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</si>
  <si>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</si>
  <si>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</si>
  <si>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</si>
  <si>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</si>
  <si>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</si>
  <si>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</si>
  <si>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</si>
  <si>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</si>
  <si>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</si>
  <si>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</si>
  <si>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</si>
  <si>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</si>
  <si>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</si>
  <si>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</si>
  <si>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</si>
  <si>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</si>
  <si>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</si>
  <si>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</si>
  <si>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</si>
  <si>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</si>
  <si>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</si>
  <si>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</si>
  <si>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</si>
  <si>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</si>
  <si>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</si>
  <si>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</si>
  <si>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</si>
  <si>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</si>
  <si>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</si>
  <si>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</si>
  <si>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</si>
  <si>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</si>
  <si>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</si>
  <si>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</si>
  <si>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</si>
  <si>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</si>
  <si>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</si>
  <si>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</si>
  <si>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</si>
  <si>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</si>
  <si>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</si>
  <si>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</si>
  <si>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</si>
  <si>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</si>
  <si>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</si>
  <si>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</si>
  <si>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</si>
  <si>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</si>
  <si>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</si>
  <si>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</si>
  <si>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</si>
  <si>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</si>
  <si>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</si>
  <si>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</si>
  <si>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</si>
  <si>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</si>
  <si>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</si>
  <si>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</si>
  <si>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</si>
  <si>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</si>
  <si>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</si>
  <si>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</si>
  <si>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</si>
  <si>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</si>
  <si>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</si>
  <si>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</si>
  <si>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</si>
  <si>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</si>
  <si>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</si>
  <si>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</si>
  <si>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</si>
  <si>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</si>
  <si>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</si>
  <si>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</si>
  <si>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</si>
  <si>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</si>
  <si>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</si>
  <si>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</si>
  <si>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</si>
  <si>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</si>
  <si>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</si>
  <si>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</si>
  <si>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</si>
  <si>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</si>
  <si>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</si>
  <si>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</si>
  <si>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</si>
  <si>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</si>
  <si>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</si>
  <si>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</si>
  <si>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</si>
  <si>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</si>
  <si>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</si>
  <si>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</si>
  <si>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</si>
  <si>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</si>
  <si>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</si>
  <si>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</si>
  <si>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</si>
  <si>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</si>
  <si>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</si>
  <si>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</si>
  <si>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</si>
  <si>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</si>
  <si>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</si>
  <si>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</si>
  <si>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</si>
  <si>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</si>
  <si>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</si>
  <si>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</si>
  <si>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</si>
  <si>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</si>
  <si>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</si>
  <si>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</si>
  <si>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</si>
  <si>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</si>
  <si>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</si>
  <si>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</si>
  <si>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</si>
  <si>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</si>
  <si>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</si>
  <si>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</si>
  <si>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</si>
  <si>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</si>
  <si>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</si>
  <si>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</si>
  <si>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</si>
  <si>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</si>
  <si>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</si>
  <si>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</si>
  <si>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</si>
  <si>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</si>
  <si>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</si>
  <si>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</si>
  <si>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</si>
  <si>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</si>
  <si>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</si>
  <si>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</si>
  <si>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</si>
  <si>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</si>
  <si>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</si>
  <si>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</si>
  <si>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</si>
  <si>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</si>
  <si>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</si>
  <si>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</si>
  <si>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</si>
  <si>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</si>
  <si>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</si>
  <si>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</si>
  <si>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</si>
  <si>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</si>
  <si>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</si>
  <si>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</si>
  <si>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</si>
  <si>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</si>
  <si>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</si>
  <si>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</si>
  <si>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</si>
  <si>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</si>
  <si>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</si>
  <si>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</si>
  <si>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</si>
  <si>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</si>
  <si>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</si>
  <si>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</si>
  <si>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</si>
  <si>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</si>
  <si>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</si>
  <si>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</si>
  <si>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</si>
  <si>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</si>
  <si>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</si>
  <si>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</si>
  <si>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</si>
  <si>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</si>
  <si>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</si>
  <si>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</si>
  <si>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</si>
  <si>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</si>
  <si>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</si>
  <si>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</si>
  <si>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</si>
  <si>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</si>
  <si>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</si>
  <si>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</si>
  <si>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</si>
  <si>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</si>
  <si>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</si>
  <si>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</si>
  <si>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</si>
  <si>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</si>
  <si>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</si>
  <si>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</si>
  <si>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</si>
  <si>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</si>
  <si>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</si>
  <si>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</si>
  <si>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</si>
  <si>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</si>
  <si>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</si>
  <si>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</si>
  <si>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</si>
  <si>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</si>
  <si>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</si>
  <si>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</si>
  <si>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</si>
  <si>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</si>
  <si>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</si>
  <si>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</si>
  <si>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</si>
  <si>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</si>
  <si>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</si>
  <si>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</si>
  <si>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</si>
  <si>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</si>
  <si>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</si>
  <si>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</si>
  <si>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</si>
  <si>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</si>
  <si>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</si>
  <si>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</si>
  <si>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</si>
  <si>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</si>
  <si>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</si>
  <si>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</si>
  <si>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</si>
  <si>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</si>
  <si>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</si>
  <si>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</si>
  <si>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</si>
  <si>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</si>
  <si>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</si>
  <si>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</si>
  <si>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</si>
  <si>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</si>
  <si>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</si>
  <si>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</si>
  <si>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</si>
  <si>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</si>
  <si>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</si>
  <si>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</si>
  <si>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</si>
  <si>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</si>
  <si>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</si>
  <si>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</si>
  <si>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</si>
  <si>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</si>
  <si>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</si>
  <si>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</si>
  <si>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</si>
  <si>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</si>
  <si>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</si>
  <si>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</si>
  <si>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</si>
  <si>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</si>
  <si>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</si>
  <si>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</si>
  <si>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</si>
  <si>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</si>
  <si>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</si>
  <si>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</si>
  <si>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</si>
  <si>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</si>
  <si>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</si>
  <si>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</si>
  <si>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</si>
  <si>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</si>
  <si>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</si>
  <si>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</si>
  <si>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</si>
  <si>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</si>
  <si>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</si>
  <si>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</si>
  <si>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</si>
  <si>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</si>
  <si>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</si>
  <si>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</si>
  <si>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</si>
  <si>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</si>
  <si>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</si>
  <si>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</si>
  <si>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</si>
  <si>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</si>
  <si>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</si>
  <si>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</si>
  <si>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</si>
  <si>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</si>
  <si>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</si>
  <si>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</si>
  <si>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</si>
  <si>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</si>
  <si>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</si>
  <si>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</si>
  <si>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</si>
  <si>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</si>
  <si>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</si>
  <si>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</si>
  <si>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</si>
  <si>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</si>
  <si>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</si>
  <si>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</si>
  <si>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</si>
  <si>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</si>
  <si>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</si>
  <si>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</si>
  <si>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</si>
  <si>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</si>
  <si>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</si>
  <si>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</si>
  <si>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</si>
  <si>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</si>
  <si>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</si>
  <si>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</si>
  <si>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</si>
  <si>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</si>
  <si>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</si>
  <si>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</si>
  <si>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</si>
  <si>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</si>
  <si>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</si>
  <si>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</si>
  <si>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</si>
  <si>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</si>
  <si>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</si>
  <si>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</si>
  <si>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</si>
  <si>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</si>
  <si>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</si>
  <si>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</si>
  <si>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</si>
  <si>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</si>
  <si>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</si>
  <si>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</si>
  <si>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</si>
  <si>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</si>
  <si>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</si>
  <si>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</si>
  <si>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</si>
  <si>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</si>
  <si>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</si>
  <si>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</si>
  <si>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</si>
  <si>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</si>
  <si>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</si>
  <si>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</si>
  <si>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</si>
  <si>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</si>
  <si>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</si>
  <si>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</si>
  <si>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</si>
  <si>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</si>
  <si>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</si>
  <si>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</si>
  <si>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</si>
  <si>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</si>
  <si>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</si>
  <si>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</si>
  <si>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</si>
  <si>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</si>
  <si>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</si>
  <si>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</si>
  <si>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</si>
  <si>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</si>
  <si>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</si>
  <si>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</si>
  <si>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</si>
  <si>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</si>
  <si>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</si>
  <si>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</si>
  <si>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</si>
  <si>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</si>
  <si>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</si>
  <si>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</si>
  <si>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</si>
  <si>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</si>
  <si>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</si>
  <si>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</si>
  <si>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</si>
  <si>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</si>
  <si>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</si>
  <si>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</si>
  <si>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</si>
  <si>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</si>
  <si>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</si>
  <si>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</si>
  <si>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</si>
  <si>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</si>
  <si>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</si>
  <si>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</si>
  <si>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</si>
  <si>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</si>
  <si>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</si>
  <si>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</si>
  <si>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</si>
  <si>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</si>
  <si>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</si>
  <si>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</si>
  <si>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</si>
  <si>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</si>
  <si>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</si>
  <si>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</si>
  <si>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</si>
  <si>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</si>
  <si>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</si>
  <si>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</si>
  <si>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</si>
  <si>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</si>
  <si>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</si>
  <si>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</si>
  <si>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</si>
  <si>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</si>
  <si>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</si>
  <si>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</si>
  <si>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</si>
  <si>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</si>
  <si>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</si>
  <si>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</si>
  <si>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</si>
  <si>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</si>
  <si>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</si>
  <si>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</si>
  <si>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</si>
  <si>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</si>
  <si>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</si>
  <si>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</si>
  <si>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</si>
  <si>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</si>
  <si>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</si>
  <si>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</si>
  <si>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</si>
  <si>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</si>
  <si>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</si>
  <si>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</si>
  <si>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</si>
  <si>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</si>
  <si>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</si>
  <si>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</si>
  <si>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</si>
  <si>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</si>
  <si>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</si>
  <si>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</si>
  <si>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</si>
  <si>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</si>
  <si>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</si>
  <si>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</si>
  <si>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</si>
  <si>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</si>
  <si>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</si>
  <si>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</si>
  <si>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</si>
  <si>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</si>
  <si>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</si>
  <si>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</si>
  <si>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</si>
  <si>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</si>
  <si>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</si>
  <si>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</si>
  <si>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</si>
  <si>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</si>
  <si>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</si>
  <si>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</si>
  <si>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</si>
  <si>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</si>
  <si>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</si>
  <si>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</si>
  <si>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</si>
  <si>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</si>
  <si>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</si>
  <si>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</si>
  <si>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</si>
  <si>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</si>
  <si>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</si>
  <si>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</si>
  <si>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</si>
  <si>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</si>
  <si>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</si>
  <si>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</si>
  <si>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</si>
  <si>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</si>
  <si>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</si>
  <si>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</si>
  <si>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</si>
  <si>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</si>
  <si>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</si>
  <si>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</si>
  <si>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</si>
  <si>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</si>
  <si>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</si>
  <si>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</si>
  <si>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</si>
  <si>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</si>
  <si>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</si>
  <si>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</si>
  <si>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</si>
  <si>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</si>
  <si>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</si>
  <si>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</si>
  <si>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</si>
  <si>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</si>
  <si>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</si>
  <si>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</si>
  <si>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</si>
  <si>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</si>
  <si>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</si>
  <si>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</si>
  <si>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</si>
  <si>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</si>
  <si>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</si>
  <si>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</si>
  <si>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</si>
  <si>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</si>
  <si>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</si>
  <si>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</si>
  <si>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</si>
  <si>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</si>
  <si>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</si>
  <si>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</si>
  <si>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</si>
  <si>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</si>
  <si>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</si>
  <si>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</si>
  <si>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</si>
  <si>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</si>
  <si>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</si>
  <si>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</si>
  <si>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</si>
  <si>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</si>
  <si>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</si>
  <si>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</si>
  <si>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</si>
  <si>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</si>
  <si>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</si>
  <si>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</si>
  <si>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</si>
  <si>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</si>
  <si>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</si>
  <si>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</si>
  <si>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</si>
  <si>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</si>
  <si>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</si>
  <si>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</si>
  <si>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</si>
  <si>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</si>
  <si>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</si>
  <si>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</si>
  <si>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</si>
  <si>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</si>
  <si>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</si>
  <si>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</si>
  <si>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</si>
  <si>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</si>
  <si>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</si>
  <si>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</si>
  <si>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</si>
  <si>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</si>
  <si>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</si>
  <si>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</si>
  <si>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</si>
  <si>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</si>
  <si>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</si>
  <si>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</si>
  <si>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</si>
  <si>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</si>
  <si>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</si>
  <si>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</si>
  <si>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</si>
  <si>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</si>
  <si>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</si>
  <si>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</si>
  <si>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</si>
  <si>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</si>
  <si>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</si>
  <si>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</si>
  <si>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</si>
  <si>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</si>
  <si>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</si>
  <si>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</si>
  <si>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</si>
  <si>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</si>
  <si>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</si>
  <si>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</si>
  <si>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</si>
  <si>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</si>
  <si>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</si>
  <si>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</si>
  <si>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</si>
  <si>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</si>
  <si>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</si>
  <si>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</si>
  <si>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</si>
  <si>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</si>
  <si>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</si>
  <si>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</si>
  <si>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</si>
  <si>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</si>
  <si>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</si>
  <si>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</si>
  <si>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</si>
  <si>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</si>
  <si>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</si>
  <si>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</si>
  <si>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</si>
  <si>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</si>
  <si>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</si>
  <si>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</si>
  <si>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</si>
  <si>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</si>
  <si>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</si>
  <si>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</si>
  <si>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</si>
  <si>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</si>
  <si>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</si>
  <si>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</si>
  <si>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</si>
  <si>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</si>
  <si>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</si>
  <si>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</si>
  <si>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</si>
  <si>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</si>
  <si>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</si>
  <si>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</si>
  <si>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</si>
  <si>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</si>
  <si>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</si>
  <si>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</si>
  <si>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</si>
  <si>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</si>
  <si>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</si>
  <si>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</si>
  <si>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</si>
  <si>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</si>
  <si>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</si>
  <si>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</si>
  <si>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</si>
  <si>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</si>
  <si>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</si>
  <si>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</si>
  <si>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</si>
  <si>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</si>
  <si>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</si>
  <si>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</si>
  <si>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</si>
  <si>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</si>
  <si>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</si>
  <si>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</si>
  <si>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</si>
  <si>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</si>
  <si>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</si>
  <si>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</si>
  <si>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</si>
  <si>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</si>
  <si>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</si>
  <si>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</si>
  <si>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</si>
  <si>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</si>
  <si>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</si>
  <si>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</si>
  <si>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</si>
  <si>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</si>
  <si>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</si>
  <si>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</si>
  <si>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</si>
  <si>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</si>
  <si>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</si>
  <si>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</si>
  <si>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</si>
  <si>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</si>
  <si>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</si>
  <si>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</si>
  <si>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</si>
  <si>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</si>
  <si>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</si>
  <si>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</si>
  <si>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</si>
  <si>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</si>
  <si>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</si>
  <si>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</si>
  <si>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</si>
  <si>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</si>
  <si>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</si>
  <si>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</si>
  <si>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</si>
  <si>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</si>
  <si>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</si>
  <si>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</si>
  <si>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</si>
  <si>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</si>
  <si>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</si>
  <si>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</si>
  <si>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</si>
  <si>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</si>
  <si>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</si>
  <si>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</si>
  <si>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</si>
  <si>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</si>
  <si>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</si>
  <si>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</si>
  <si>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</si>
  <si>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</si>
  <si>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</si>
  <si>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</si>
  <si>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</si>
  <si>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</si>
  <si>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</si>
  <si>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</si>
  <si>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</si>
  <si>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</si>
  <si>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</si>
  <si>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</si>
  <si>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</si>
  <si>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</si>
  <si>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</si>
  <si>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</si>
  <si>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</si>
  <si>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</si>
  <si>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</si>
  <si>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</si>
  <si>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</si>
  <si>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</si>
  <si>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</si>
  <si>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</si>
  <si>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</si>
  <si>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</si>
  <si>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</si>
  <si>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</si>
  <si>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</si>
  <si>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</si>
  <si>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</si>
  <si>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</si>
  <si>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</si>
  <si>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</si>
  <si>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</si>
  <si>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</si>
  <si>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</si>
  <si>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</si>
  <si>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</si>
  <si>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</si>
  <si>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</si>
  <si>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</si>
  <si>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</si>
  <si>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</si>
  <si>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</si>
  <si>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</si>
  <si>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</si>
  <si>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</si>
  <si>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</si>
  <si>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</si>
  <si>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</si>
  <si>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</si>
  <si>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</si>
  <si>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</si>
  <si>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</si>
  <si>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</si>
  <si>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</si>
  <si>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</si>
  <si>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</si>
  <si>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</si>
  <si>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</si>
  <si>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</si>
  <si>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</si>
  <si>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</si>
  <si>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</si>
  <si>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</si>
  <si>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</si>
  <si>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</si>
  <si>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</si>
  <si>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</si>
  <si>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</si>
  <si>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</si>
  <si>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</si>
  <si>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</si>
  <si>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</si>
  <si>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</si>
  <si>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</si>
  <si>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</si>
  <si>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</si>
  <si>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</si>
  <si>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</si>
  <si>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</si>
  <si>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</si>
  <si>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</si>
  <si>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</si>
  <si>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</si>
  <si>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</si>
  <si>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</si>
  <si>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</si>
  <si>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</si>
  <si>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</si>
  <si>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</si>
  <si>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</si>
  <si>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</si>
  <si>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</si>
  <si>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</si>
  <si>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</si>
  <si>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</si>
  <si>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</si>
  <si>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</si>
  <si>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</si>
  <si>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</si>
  <si>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</si>
  <si>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</si>
  <si>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</si>
  <si>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</si>
  <si>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</si>
  <si>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</si>
  <si>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</si>
  <si>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</si>
  <si>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</si>
  <si>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</si>
  <si>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</si>
  <si>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</si>
  <si>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</si>
  <si>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</si>
  <si>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</si>
  <si>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</si>
  <si>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</si>
  <si>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</si>
  <si>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</si>
  <si>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</si>
  <si>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</si>
  <si>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</si>
  <si>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</si>
  <si>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</si>
  <si>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</si>
  <si>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</si>
  <si>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</si>
  <si>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</si>
  <si>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</si>
  <si>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</si>
  <si>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</si>
  <si>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</si>
  <si>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</si>
  <si>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</si>
  <si>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</si>
  <si>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</si>
  <si>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</si>
  <si>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</si>
  <si>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</si>
  <si>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</si>
  <si>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</si>
  <si>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</si>
  <si>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</si>
  <si>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</si>
  <si>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</si>
  <si>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</si>
  <si>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</si>
  <si>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</si>
  <si>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</si>
  <si>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</si>
  <si>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</si>
  <si>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</si>
  <si>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</si>
  <si>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</si>
  <si>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</si>
  <si>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</si>
  <si>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</si>
  <si>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</si>
  <si>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</si>
  <si>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</si>
  <si>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</si>
  <si>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</si>
  <si>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</si>
  <si>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</si>
  <si>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</si>
  <si>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</si>
  <si>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</si>
  <si>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</si>
  <si>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</si>
  <si>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</si>
  <si>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</si>
  <si>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</si>
  <si>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</si>
  <si>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</si>
  <si>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</si>
  <si>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</si>
  <si>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</si>
  <si>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</si>
  <si>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</si>
  <si>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</si>
  <si>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</si>
  <si>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</si>
  <si>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</si>
  <si>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</si>
  <si>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</si>
  <si>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</si>
  <si>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</si>
  <si>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</si>
  <si>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</si>
  <si>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</si>
  <si>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</si>
  <si>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</si>
  <si>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</si>
  <si>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</si>
  <si>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</si>
  <si>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</si>
  <si>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</si>
  <si>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</si>
  <si>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</si>
  <si>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</si>
  <si>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</si>
  <si>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</si>
  <si>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</si>
  <si>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</si>
  <si>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</si>
  <si>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</si>
  <si>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</si>
  <si>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</si>
  <si>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</si>
  <si>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</si>
  <si>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</si>
  <si>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</si>
  <si>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</si>
  <si>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</si>
  <si>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</si>
  <si>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</si>
  <si>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</si>
  <si>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</si>
  <si>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</si>
  <si>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</si>
  <si>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</si>
  <si>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</si>
  <si>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</si>
  <si>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</si>
  <si>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</si>
  <si>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</si>
  <si>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</si>
  <si>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</si>
  <si>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</si>
  <si>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</si>
  <si>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</si>
  <si>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</si>
  <si>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</si>
  <si>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</si>
  <si>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</si>
  <si>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</si>
  <si>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</si>
  <si>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</si>
  <si>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</si>
  <si>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</si>
  <si>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</si>
  <si>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</si>
  <si>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</si>
  <si>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</si>
  <si>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</si>
  <si>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</si>
  <si>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</si>
  <si>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</si>
  <si>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</si>
  <si>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</si>
  <si>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</si>
  <si>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</si>
  <si>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</si>
  <si>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</si>
  <si>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</si>
  <si>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</si>
  <si>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</si>
  <si>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</si>
  <si>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</si>
  <si>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</si>
  <si>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</si>
  <si>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</si>
  <si>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</si>
  <si>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</si>
  <si>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</si>
  <si>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</si>
  <si>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</si>
  <si>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</si>
  <si>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</si>
  <si>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</si>
  <si>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</si>
  <si>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</si>
  <si>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</si>
  <si>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</si>
  <si>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</si>
  <si>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</si>
  <si>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</si>
  <si>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</si>
  <si>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</si>
  <si>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</si>
  <si>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</si>
  <si>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</si>
  <si>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</si>
  <si>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</si>
  <si>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</si>
  <si>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</si>
  <si>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</si>
  <si>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</si>
  <si>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</si>
  <si>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</si>
  <si>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</si>
  <si>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</si>
  <si>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</si>
  <si>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</si>
  <si>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</si>
  <si>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</si>
  <si>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</si>
  <si>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</si>
  <si>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</si>
  <si>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</si>
  <si>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</si>
  <si>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</si>
  <si>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</si>
  <si>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</si>
  <si>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</si>
  <si>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</si>
  <si>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</si>
  <si>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</si>
  <si>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</si>
  <si>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</si>
  <si>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</si>
  <si>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</si>
  <si>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</si>
  <si>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</si>
  <si>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</si>
  <si>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</si>
  <si>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</si>
  <si>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</si>
  <si>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</si>
  <si>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</si>
  <si>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</si>
  <si>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</si>
  <si>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</si>
  <si>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</si>
  <si>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</si>
  <si>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</si>
  <si>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</si>
  <si>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</si>
  <si>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</si>
  <si>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</si>
  <si>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</si>
  <si>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</si>
  <si>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</si>
  <si>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</si>
  <si>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</si>
  <si>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</si>
  <si>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</si>
  <si>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</si>
  <si>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</si>
  <si>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</si>
  <si>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</si>
  <si>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</si>
  <si>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</si>
  <si>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</si>
  <si>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</si>
  <si>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</si>
  <si>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</si>
  <si>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</si>
  <si>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</si>
  <si>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</si>
  <si>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</si>
  <si>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</si>
  <si>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</si>
  <si>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</si>
  <si>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</si>
  <si>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</si>
  <si>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</si>
  <si>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</si>
  <si>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</si>
  <si>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</si>
  <si>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</si>
  <si>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</si>
  <si>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</si>
  <si>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</si>
  <si>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</si>
  <si>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</si>
  <si>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</si>
  <si>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</si>
  <si>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</si>
  <si>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</si>
  <si>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</si>
  <si>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</si>
  <si>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</si>
  <si>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</si>
  <si>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</si>
  <si>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</si>
  <si>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</si>
  <si>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</si>
  <si>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</si>
  <si>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</si>
  <si>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</si>
  <si>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</si>
  <si>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</si>
  <si>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</si>
  <si>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</si>
  <si>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</si>
  <si>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</si>
  <si>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</si>
  <si>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</si>
  <si>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</si>
  <si>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</si>
  <si>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</si>
  <si>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</si>
  <si>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</si>
  <si>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</si>
  <si>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</si>
  <si>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</si>
  <si>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</si>
  <si>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</si>
  <si>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</si>
  <si>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</si>
  <si>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</si>
  <si>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</si>
  <si>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</si>
  <si>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</si>
  <si>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</si>
  <si>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</si>
  <si>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</si>
  <si>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</si>
  <si>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</si>
  <si>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</si>
  <si>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</si>
  <si>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</si>
  <si>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</si>
  <si>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</si>
  <si>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</si>
  <si>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</si>
  <si>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</si>
  <si>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</si>
  <si>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</si>
  <si>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</si>
  <si>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</si>
  <si>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</si>
  <si>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</si>
  <si>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</si>
  <si>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</si>
  <si>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</si>
  <si>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</si>
  <si>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</si>
  <si>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</si>
  <si>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</si>
  <si>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</si>
  <si>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</si>
  <si>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</si>
  <si>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</si>
  <si>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</si>
  <si>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</si>
  <si>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</si>
  <si>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</si>
  <si>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</si>
  <si>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</si>
  <si>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</si>
  <si>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</si>
  <si>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</si>
  <si>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</si>
  <si>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</si>
  <si>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</si>
  <si>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</si>
  <si>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</si>
  <si>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</si>
  <si>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</si>
  <si>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</si>
  <si>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</si>
  <si>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</si>
  <si>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</si>
  <si>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</si>
  <si>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</si>
  <si>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</si>
  <si>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</si>
  <si>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</si>
  <si>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</si>
  <si>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</si>
  <si>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</si>
  <si>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</si>
  <si>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</si>
  <si>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</si>
  <si>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</si>
  <si>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</si>
  <si>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</si>
  <si>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</si>
  <si>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</si>
  <si>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</si>
  <si>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</si>
  <si>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</si>
  <si>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</si>
  <si>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</si>
  <si>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</si>
  <si>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</si>
  <si>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</si>
  <si>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</si>
  <si>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</si>
  <si>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</si>
  <si>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</si>
  <si>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</si>
  <si>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</si>
  <si>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</si>
  <si>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</si>
  <si>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</si>
  <si>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</si>
  <si>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</si>
  <si>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</si>
  <si>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</si>
  <si>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</si>
  <si>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</si>
  <si>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</si>
  <si>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</si>
  <si>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</si>
  <si>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</si>
  <si>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</si>
  <si>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</si>
  <si>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</si>
  <si>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</si>
  <si>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</si>
  <si>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</si>
  <si>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</si>
  <si>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</si>
  <si>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</si>
  <si>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</si>
  <si>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</si>
  <si>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</si>
  <si>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</si>
  <si>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</si>
  <si>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</si>
  <si>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</si>
  <si>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</si>
  <si>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</si>
  <si>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</si>
  <si>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</si>
  <si>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</si>
  <si>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</si>
  <si>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</si>
  <si>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</si>
  <si>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</si>
  <si>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</si>
  <si>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</si>
  <si>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</si>
  <si>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</si>
  <si>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</si>
  <si>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</si>
  <si>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</si>
  <si>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</si>
  <si>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</si>
  <si>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</si>
  <si>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</si>
  <si>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</si>
  <si>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</si>
  <si>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</si>
  <si>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</si>
  <si>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</si>
  <si>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</si>
  <si>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</si>
  <si>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</si>
  <si>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</si>
  <si>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</si>
  <si>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</si>
  <si>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</si>
  <si>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</si>
  <si>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</si>
  <si>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</si>
  <si>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</si>
  <si>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</si>
  <si>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</si>
  <si>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</si>
  <si>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</si>
  <si>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</si>
  <si>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</si>
  <si>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</si>
  <si>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</si>
  <si>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</si>
  <si>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</si>
  <si>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</si>
  <si>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</si>
  <si>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</si>
  <si>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</si>
  <si>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</si>
  <si>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</si>
  <si>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</si>
  <si>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</si>
  <si>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</si>
  <si>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</si>
  <si>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</si>
  <si>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</si>
  <si>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</si>
  <si>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</si>
  <si>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</si>
  <si>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</si>
  <si>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</si>
  <si>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</si>
  <si>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</si>
  <si>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</si>
  <si>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</si>
  <si>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</si>
  <si>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</si>
  <si>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</si>
  <si>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</si>
  <si>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</si>
  <si>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</si>
  <si>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</si>
  <si>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</si>
  <si>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</si>
  <si>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</si>
  <si>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</si>
  <si>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</si>
  <si>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</si>
  <si>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</si>
  <si>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</si>
  <si>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</si>
  <si>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</si>
  <si>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</si>
  <si>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</si>
  <si>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</si>
  <si>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</si>
  <si>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</si>
  <si>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</si>
  <si>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</si>
  <si>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</si>
  <si>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</si>
  <si>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</si>
  <si>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</si>
  <si>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</si>
  <si>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</si>
  <si>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</si>
  <si>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</si>
  <si>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</si>
  <si>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</si>
  <si>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</si>
  <si>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</si>
  <si>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</si>
  <si>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</si>
  <si>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</si>
  <si>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</si>
  <si>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</si>
  <si>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</si>
  <si>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</si>
  <si>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</si>
  <si>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</si>
  <si>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</si>
  <si>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</si>
  <si>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</si>
  <si>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</si>
  <si>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</si>
  <si>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</si>
  <si>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</si>
  <si>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</si>
  <si>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</si>
  <si>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</si>
  <si>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</si>
  <si>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</si>
  <si>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</si>
  <si>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</si>
  <si>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</si>
  <si>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</si>
  <si>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</si>
  <si>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</si>
  <si>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</si>
  <si>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</si>
  <si>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</si>
  <si>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</si>
  <si>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</si>
  <si>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</si>
  <si>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</si>
  <si>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</si>
  <si>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</si>
  <si>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</si>
  <si>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</si>
  <si>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</si>
  <si>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</si>
  <si>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</si>
  <si>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</si>
  <si>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</si>
  <si>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</si>
  <si>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</si>
  <si>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</si>
  <si>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</si>
  <si>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</si>
  <si>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</si>
  <si>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</si>
  <si>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</si>
  <si>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</si>
  <si>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</si>
  <si>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</si>
  <si>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</si>
  <si>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</si>
  <si>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</si>
  <si>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</si>
  <si>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</si>
  <si>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</si>
  <si>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</si>
  <si>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</si>
  <si>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</si>
  <si>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</si>
  <si>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</si>
  <si>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</si>
  <si>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</si>
  <si>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</si>
  <si>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</si>
  <si>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</si>
  <si>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</si>
  <si>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</si>
  <si>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</si>
  <si>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</si>
  <si>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</si>
  <si>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</si>
  <si>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</si>
  <si>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</si>
  <si>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</si>
  <si>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</si>
  <si>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</si>
  <si>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</si>
  <si>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</si>
  <si>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</si>
  <si>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</si>
  <si>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</si>
  <si>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</si>
  <si>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</si>
  <si>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</si>
  <si>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</si>
  <si>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</si>
  <si>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</si>
  <si>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</si>
  <si>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</si>
  <si>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</si>
  <si>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</si>
  <si>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</si>
  <si>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</si>
  <si>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</si>
  <si>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</si>
  <si>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</si>
  <si>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</si>
  <si>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</si>
  <si>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</si>
  <si>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</si>
  <si>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</si>
  <si>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</si>
  <si>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</si>
  <si>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</si>
  <si>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</si>
  <si>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</si>
  <si>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</si>
  <si>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</si>
  <si>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</si>
  <si>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</si>
  <si>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</si>
  <si>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</si>
  <si>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</si>
  <si>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</si>
  <si>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</si>
  <si>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</si>
  <si>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</si>
  <si>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</si>
  <si>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</si>
  <si>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</si>
  <si>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</si>
  <si>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</si>
  <si>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</si>
  <si>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</si>
  <si>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</si>
  <si>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</si>
  <si>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</si>
  <si>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</si>
  <si>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</si>
  <si>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</si>
  <si>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</si>
  <si>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</si>
  <si>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</si>
  <si>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</si>
  <si>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</si>
  <si>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</si>
  <si>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</si>
  <si>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</si>
  <si>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</si>
  <si>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</si>
  <si>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</si>
  <si>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</si>
  <si>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</si>
  <si>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</si>
  <si>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</si>
  <si>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</si>
  <si>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</si>
  <si>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</si>
  <si>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</si>
  <si>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</si>
  <si>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</si>
  <si>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</si>
  <si>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</si>
  <si>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</si>
  <si>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</si>
  <si>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</si>
  <si>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</si>
  <si>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</si>
  <si>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</si>
  <si>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</si>
  <si>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</si>
  <si>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</si>
  <si>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</si>
  <si>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</si>
  <si>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</si>
  <si>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</si>
  <si>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</si>
  <si>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</si>
  <si>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</si>
  <si>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</si>
  <si>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</si>
  <si>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</si>
  <si>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</si>
  <si>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</si>
  <si>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</si>
  <si>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</si>
  <si>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</si>
  <si>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</si>
  <si>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</si>
  <si>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</si>
  <si>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</si>
  <si>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</si>
  <si>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</si>
  <si>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</si>
  <si>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</si>
  <si>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</si>
  <si>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</si>
  <si>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</si>
  <si>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</si>
  <si>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</si>
  <si>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</si>
  <si>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</si>
  <si>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</si>
  <si>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</si>
  <si>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</si>
  <si>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</si>
  <si>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</si>
  <si>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</si>
  <si>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</si>
  <si>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</si>
  <si>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</si>
  <si>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</si>
  <si>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</si>
  <si>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</si>
  <si>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</si>
  <si>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</si>
  <si>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</si>
  <si>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</si>
  <si>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</si>
  <si>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</si>
  <si>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</si>
  <si>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</si>
  <si>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</si>
  <si>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</si>
  <si>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</si>
  <si>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</si>
  <si>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</si>
  <si>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</si>
  <si>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</si>
  <si>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</si>
  <si>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</si>
  <si>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</si>
  <si>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</si>
  <si>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</si>
  <si>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</si>
  <si>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</si>
  <si>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</si>
  <si>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</si>
  <si>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</si>
  <si>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</si>
  <si>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</si>
  <si>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</si>
  <si>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</si>
  <si>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</si>
  <si>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</si>
  <si>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</si>
  <si>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</si>
  <si>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</si>
  <si>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</si>
  <si>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</si>
  <si>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</si>
  <si>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</si>
  <si>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</si>
  <si>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</si>
  <si>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</si>
  <si>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</si>
  <si>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</si>
  <si>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</si>
  <si>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</si>
  <si>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</si>
  <si>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</si>
  <si>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</si>
  <si>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</si>
  <si>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</si>
  <si>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</si>
  <si>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</si>
  <si>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</si>
  <si>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</si>
  <si>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</si>
  <si>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</si>
  <si>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</si>
  <si>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</si>
  <si>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</si>
  <si>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</si>
  <si>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</si>
  <si>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</si>
  <si>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</si>
  <si>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</si>
  <si>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</si>
  <si>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</si>
  <si>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</si>
  <si>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</si>
  <si>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</si>
  <si>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</si>
  <si>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</si>
  <si>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</si>
  <si>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</si>
  <si>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</si>
  <si>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</si>
  <si>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</si>
  <si>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</si>
  <si>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</si>
  <si>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</si>
  <si>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</si>
  <si>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</si>
  <si>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</si>
  <si>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</si>
  <si>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</si>
  <si>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</si>
  <si>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</si>
  <si>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</si>
  <si>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</si>
  <si>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</si>
  <si>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</si>
  <si>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</si>
  <si>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</si>
  <si>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</si>
  <si>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</si>
  <si>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</si>
  <si>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</si>
  <si>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</si>
  <si>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</si>
  <si>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</si>
  <si>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</si>
  <si>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</si>
  <si>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</si>
  <si>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</si>
  <si>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</si>
  <si>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</si>
  <si>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</si>
  <si>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</si>
  <si>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</si>
  <si>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</si>
  <si>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</si>
  <si>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</si>
  <si>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</si>
  <si>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</si>
  <si>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</si>
  <si>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</si>
  <si>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</si>
  <si>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</si>
  <si>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</si>
  <si>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</si>
  <si>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</si>
  <si>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</si>
  <si>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</si>
  <si>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</si>
  <si>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</si>
  <si>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</si>
  <si>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</si>
  <si>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</si>
  <si>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</si>
  <si>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</si>
  <si>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</si>
  <si>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</si>
  <si>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</si>
  <si>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</si>
  <si>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</si>
  <si>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</si>
  <si>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</si>
  <si>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</si>
  <si>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</si>
  <si>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</si>
  <si>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</si>
  <si>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</si>
  <si>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</si>
  <si>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</si>
  <si>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</si>
  <si>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</si>
  <si>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</si>
  <si>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</si>
  <si>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</si>
  <si>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</si>
  <si>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</si>
  <si>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</si>
  <si>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</si>
  <si>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</si>
  <si>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</si>
  <si>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</si>
  <si>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</si>
  <si>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</si>
  <si>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</si>
  <si>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</si>
  <si>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</si>
  <si>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</si>
  <si>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</si>
  <si>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</si>
  <si>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</si>
  <si>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</si>
  <si>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</si>
  <si>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</si>
  <si>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</si>
  <si>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</si>
  <si>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</si>
  <si>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</si>
  <si>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</si>
  <si>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</si>
  <si>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</si>
  <si>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</si>
  <si>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</si>
  <si>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</si>
  <si>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</si>
  <si>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</si>
  <si>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</si>
  <si>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</si>
  <si>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</si>
  <si>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</si>
  <si>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</si>
  <si>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</si>
  <si>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</si>
  <si>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</si>
  <si>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</si>
  <si>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</si>
  <si>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</si>
  <si>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</si>
  <si>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</si>
  <si>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</si>
  <si>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</si>
  <si>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</si>
  <si>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</si>
  <si>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</si>
  <si>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</si>
  <si>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</si>
  <si>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</si>
  <si>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</si>
  <si>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</si>
  <si>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</si>
  <si>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</si>
  <si>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</si>
  <si>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</si>
  <si>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</si>
  <si>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</si>
  <si>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</si>
  <si>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</si>
  <si>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</si>
  <si>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</si>
  <si>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</si>
  <si>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</si>
  <si>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</si>
  <si>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</si>
  <si>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</si>
  <si>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</si>
  <si>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</si>
  <si>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</si>
  <si>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</si>
  <si>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</si>
  <si>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</si>
  <si>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</si>
  <si>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</si>
  <si>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</si>
  <si>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</si>
  <si>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</si>
  <si>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</si>
  <si>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</si>
  <si>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</si>
  <si>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</si>
  <si>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</si>
  <si>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</si>
  <si>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</si>
  <si>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</si>
  <si>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</si>
  <si>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</si>
  <si>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</si>
  <si>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</si>
  <si>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</si>
  <si>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</si>
  <si>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</si>
  <si>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</si>
  <si>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</si>
  <si>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</si>
  <si>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</si>
  <si>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</si>
  <si>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</si>
  <si>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</si>
  <si>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</si>
  <si>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</si>
  <si>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</si>
  <si>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</si>
  <si>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</si>
  <si>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</si>
  <si>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</si>
  <si>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</si>
  <si>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</si>
  <si>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</si>
  <si>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</si>
  <si>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</si>
  <si>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</si>
  <si>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</si>
  <si>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</si>
  <si>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</si>
  <si>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</si>
  <si>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</si>
  <si>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</si>
  <si>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</si>
  <si>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</si>
  <si>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</si>
  <si>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</si>
  <si>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</si>
  <si>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</si>
  <si>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</si>
  <si>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</si>
  <si>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</si>
  <si>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</si>
  <si>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</si>
  <si>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</si>
  <si>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</si>
  <si>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</si>
  <si>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</si>
  <si>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</si>
  <si>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</si>
  <si>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</si>
  <si>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</si>
  <si>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</si>
  <si>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</si>
  <si>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</si>
  <si>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</si>
  <si>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</si>
  <si>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</si>
  <si>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</si>
  <si>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</si>
  <si>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</si>
  <si>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</si>
  <si>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</si>
  <si>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</si>
  <si>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</si>
  <si>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</si>
  <si>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</si>
  <si>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</si>
  <si>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</si>
  <si>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</si>
  <si>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</si>
  <si>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</si>
  <si>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</si>
  <si>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</si>
  <si>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</si>
  <si>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</si>
  <si>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</si>
  <si>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</si>
  <si>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</si>
  <si>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</si>
  <si>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</si>
  <si>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</si>
  <si>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</si>
  <si>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</si>
  <si>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</si>
  <si>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</si>
  <si>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</si>
  <si>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</si>
  <si>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</si>
  <si>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</si>
  <si>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</si>
  <si>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</si>
  <si>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</si>
  <si>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</si>
  <si>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</si>
  <si>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</si>
  <si>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</si>
  <si>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</si>
  <si>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</si>
  <si>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</si>
  <si>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</si>
  <si>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</si>
  <si>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</si>
  <si>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</si>
  <si>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</si>
  <si>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</si>
  <si>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</si>
  <si>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</si>
  <si>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</si>
  <si>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</si>
  <si>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</si>
  <si>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</si>
  <si>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</si>
  <si>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</si>
  <si>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</si>
  <si>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</si>
  <si>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</si>
  <si>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</si>
  <si>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</si>
  <si>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</si>
  <si>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</si>
  <si>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</si>
  <si>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</si>
  <si>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</si>
  <si>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</si>
  <si>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</si>
  <si>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</si>
  <si>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</si>
  <si>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</si>
  <si>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</si>
  <si>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</si>
  <si>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</si>
  <si>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</si>
  <si>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</si>
  <si>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</si>
  <si>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</si>
  <si>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</si>
  <si>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</si>
  <si>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</si>
  <si>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</si>
  <si>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</si>
  <si>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</si>
  <si>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</si>
  <si>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</si>
  <si>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</si>
  <si>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</si>
  <si>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</si>
  <si>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</si>
  <si>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</si>
  <si>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</si>
  <si>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</si>
  <si>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</si>
  <si>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</si>
  <si>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</si>
  <si>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</si>
  <si>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</si>
  <si>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</si>
  <si>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</si>
  <si>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</si>
  <si>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</si>
  <si>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</si>
  <si>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</si>
  <si>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</si>
  <si>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</si>
  <si>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</si>
  <si>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</si>
  <si>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</si>
  <si>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</si>
  <si>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</si>
  <si>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</si>
  <si>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</si>
  <si>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</si>
  <si>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</si>
  <si>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</si>
  <si>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</si>
  <si>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</si>
  <si>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</si>
  <si>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</si>
  <si>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</si>
  <si>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</si>
  <si>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</si>
  <si>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</si>
  <si>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</si>
  <si>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</si>
  <si>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</si>
  <si>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</si>
  <si>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</si>
  <si>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</si>
  <si>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</si>
  <si>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</si>
  <si>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</si>
  <si>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</si>
  <si>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</si>
  <si>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</si>
  <si>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</si>
  <si>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</si>
  <si>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</si>
  <si>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</si>
  <si>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</si>
  <si>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</si>
  <si>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</si>
  <si>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</si>
  <si>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</si>
  <si>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</si>
  <si>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</si>
  <si>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</si>
  <si>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</si>
  <si>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</si>
  <si>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</si>
  <si>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</si>
  <si>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</si>
  <si>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</si>
  <si>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</si>
  <si>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</si>
  <si>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</si>
  <si>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</si>
  <si>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</si>
  <si>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</si>
  <si>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</si>
  <si>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</si>
  <si>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</si>
  <si>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</si>
  <si>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</si>
  <si>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</si>
  <si>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</si>
  <si>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</si>
  <si>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</si>
  <si>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</si>
  <si>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</si>
  <si>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</si>
  <si>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</si>
  <si>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</si>
  <si>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</si>
  <si>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</si>
  <si>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</si>
  <si>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</si>
  <si>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</si>
  <si>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</si>
  <si>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</si>
  <si>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</si>
  <si>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</si>
  <si>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</si>
  <si>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</si>
  <si>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</si>
  <si>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</si>
  <si>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</si>
  <si>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</si>
  <si>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</si>
  <si>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</si>
  <si>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</si>
  <si>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</si>
  <si>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</si>
  <si>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</si>
  <si>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</si>
  <si>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</si>
  <si>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</si>
  <si>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</si>
  <si>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</si>
  <si>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</si>
  <si>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</si>
  <si>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</si>
  <si>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</si>
  <si>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</si>
  <si>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</si>
  <si>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</si>
  <si>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</si>
  <si>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</si>
  <si>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</si>
  <si>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</si>
  <si>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</si>
  <si>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</si>
  <si>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</si>
  <si>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</si>
  <si>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</si>
  <si>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</si>
  <si>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</si>
  <si>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</si>
  <si>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</si>
  <si>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</si>
  <si>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</si>
  <si>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</si>
  <si>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</si>
  <si>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</si>
  <si>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</si>
  <si>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</si>
  <si>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</si>
  <si>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</si>
  <si>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</si>
  <si>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</si>
  <si>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</si>
  <si>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</si>
  <si>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</si>
  <si>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</si>
  <si>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</si>
  <si>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</si>
  <si>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</si>
  <si>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</si>
  <si>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</si>
  <si>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</si>
  <si>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</si>
  <si>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</si>
  <si>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</si>
  <si>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</si>
  <si>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</si>
  <si>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</si>
  <si>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</si>
  <si>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</si>
  <si>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</si>
  <si>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</si>
  <si>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</si>
  <si>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</si>
  <si>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</si>
  <si>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</si>
  <si>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</si>
  <si>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</si>
  <si>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</si>
  <si>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</si>
  <si>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</si>
  <si>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</si>
  <si>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</si>
  <si>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</si>
  <si>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</si>
  <si>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</si>
  <si>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</si>
  <si>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</si>
  <si>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</si>
  <si>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</si>
  <si>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</si>
  <si>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</si>
  <si>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</si>
  <si>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</si>
  <si>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</si>
  <si>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</si>
  <si>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</si>
  <si>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</si>
  <si>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</si>
  <si>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</si>
  <si>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</si>
  <si>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</si>
  <si>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</si>
  <si>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</si>
  <si>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</si>
  <si>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</si>
  <si>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</si>
  <si>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</si>
  <si>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</si>
  <si>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</si>
  <si>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</si>
  <si>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</si>
  <si>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</si>
  <si>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</si>
  <si>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</si>
  <si>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</si>
  <si>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</si>
  <si>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</si>
  <si>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</si>
  <si>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</si>
  <si>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</si>
  <si>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</si>
  <si>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</si>
  <si>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</si>
  <si>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</si>
  <si>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</si>
  <si>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</si>
  <si>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</si>
  <si>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</si>
  <si>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</si>
  <si>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</si>
  <si>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</si>
  <si>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</si>
  <si>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</si>
  <si>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</si>
  <si>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</si>
  <si>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</si>
  <si>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</si>
  <si>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</si>
  <si>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</si>
  <si>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</si>
  <si>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</si>
  <si>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</si>
  <si>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</si>
  <si>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</si>
  <si>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</si>
  <si>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</si>
  <si>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</si>
  <si>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</si>
  <si>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</si>
  <si>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</si>
  <si>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</si>
  <si>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</si>
  <si>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</si>
  <si>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</si>
  <si>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</si>
  <si>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</si>
  <si>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</si>
  <si>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</si>
  <si>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</si>
  <si>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</si>
  <si>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</si>
  <si>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</si>
  <si>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</si>
  <si>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</si>
  <si>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</si>
  <si>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</si>
  <si>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</si>
  <si>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</si>
  <si>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</si>
  <si>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</si>
  <si>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</si>
  <si>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</si>
  <si>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</si>
  <si>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</si>
  <si>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</si>
  <si>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</si>
  <si>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</si>
  <si>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</si>
  <si>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</si>
  <si>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</si>
  <si>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</si>
  <si>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</si>
  <si>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</si>
  <si>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</si>
  <si>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</si>
  <si>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</si>
  <si>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</si>
  <si>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</si>
  <si>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</si>
  <si>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</si>
  <si>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</si>
  <si>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</si>
  <si>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</si>
  <si>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</si>
  <si>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</si>
  <si>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</si>
  <si>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</si>
  <si>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</si>
  <si>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</si>
  <si>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</si>
  <si>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</si>
  <si>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</si>
  <si>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</si>
  <si>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</si>
  <si>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</si>
  <si>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</si>
  <si>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</si>
  <si>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</si>
  <si>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</si>
  <si>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</si>
  <si>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</si>
  <si>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</si>
  <si>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</si>
  <si>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</si>
  <si>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</si>
  <si>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</si>
  <si>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</si>
  <si>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</si>
  <si>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</si>
  <si>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</si>
  <si>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</si>
  <si>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</si>
  <si>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</si>
  <si>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</si>
  <si>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</si>
  <si>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</si>
  <si>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</si>
  <si>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</si>
  <si>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</si>
  <si>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</si>
  <si>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</si>
  <si>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</si>
  <si>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</si>
  <si>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</si>
  <si>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</si>
  <si>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</si>
  <si>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</si>
  <si>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</si>
  <si>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</si>
  <si>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</si>
  <si>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</si>
  <si>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</si>
  <si>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</si>
  <si>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</si>
  <si>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</si>
  <si>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</si>
  <si>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</si>
  <si>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</si>
  <si>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</si>
  <si>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</si>
  <si>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</si>
  <si>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</si>
  <si>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</si>
  <si>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</si>
  <si>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</si>
  <si>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</si>
  <si>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</si>
  <si>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</si>
  <si>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</si>
  <si>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</si>
  <si>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</si>
  <si>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</si>
  <si>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</si>
  <si>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</si>
  <si>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</si>
  <si>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</si>
  <si>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</si>
  <si>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</si>
  <si>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</si>
  <si>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</si>
  <si>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</si>
  <si>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</si>
  <si>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</si>
  <si>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</si>
  <si>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</si>
  <si>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</si>
  <si>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</si>
  <si>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</si>
  <si>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</si>
  <si>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</si>
  <si>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</si>
  <si>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</si>
  <si>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</si>
  <si>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</si>
  <si>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</si>
  <si>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</si>
  <si>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</si>
  <si>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</si>
  <si>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</si>
  <si>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</si>
  <si>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</si>
  <si>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</si>
  <si>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</si>
  <si>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</si>
  <si>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</si>
  <si>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</si>
  <si>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</si>
  <si>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</si>
  <si>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</si>
  <si>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</si>
  <si>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</si>
  <si>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</si>
  <si>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</si>
  <si>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</si>
  <si>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</si>
  <si>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</si>
  <si>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</si>
  <si>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</si>
  <si>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</si>
  <si>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</si>
  <si>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</si>
  <si>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</si>
  <si>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</si>
  <si>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</si>
  <si>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</si>
  <si>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</si>
  <si>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</si>
  <si>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</si>
  <si>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</si>
  <si>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</si>
  <si>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</si>
  <si>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</si>
  <si>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</si>
  <si>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</si>
  <si>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</si>
  <si>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</si>
  <si>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</si>
  <si>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</si>
  <si>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</si>
  <si>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</si>
  <si>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</si>
  <si>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</si>
  <si>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</si>
  <si>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</si>
  <si>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</si>
  <si>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</si>
  <si>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</si>
  <si>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</si>
  <si>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</si>
  <si>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</si>
  <si>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</si>
  <si>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</si>
  <si>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</si>
  <si>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</si>
  <si>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</si>
  <si>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</si>
  <si>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</si>
  <si>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</si>
  <si>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</si>
  <si>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</si>
  <si>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</si>
  <si>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</si>
  <si>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</si>
  <si>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</si>
  <si>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</si>
  <si>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</si>
  <si>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</si>
  <si>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</si>
  <si>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</si>
  <si>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</si>
  <si>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</si>
  <si>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</si>
  <si>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</si>
  <si>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</si>
  <si>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</si>
  <si>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</si>
  <si>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</si>
  <si>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</si>
  <si>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</si>
  <si>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</si>
  <si>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</si>
  <si>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</si>
  <si>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</si>
  <si>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</si>
  <si>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</si>
  <si>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</si>
  <si>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</si>
  <si>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</si>
  <si>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</si>
  <si>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</si>
  <si>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</si>
  <si>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</si>
  <si>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</si>
  <si>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</si>
  <si>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</si>
  <si>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</si>
  <si>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</si>
  <si>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</si>
  <si>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</si>
  <si>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</si>
  <si>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</si>
  <si>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</si>
  <si>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</si>
  <si>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</si>
  <si>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</si>
  <si>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</si>
  <si>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</si>
  <si>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</si>
  <si>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</si>
  <si>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</si>
  <si>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</si>
  <si>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</si>
  <si>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</si>
  <si>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</si>
  <si>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</si>
  <si>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</si>
  <si>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</si>
  <si>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</si>
  <si>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</si>
  <si>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</si>
  <si>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</si>
  <si>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</si>
  <si>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</si>
  <si>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</si>
  <si>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</si>
  <si>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</si>
  <si>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</si>
  <si>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</si>
  <si>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</si>
  <si>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</si>
  <si>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</si>
  <si>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</si>
  <si>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</si>
  <si>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</si>
  <si>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</si>
  <si>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</si>
  <si>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</si>
  <si>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</si>
  <si>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</si>
  <si>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</si>
  <si>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</si>
  <si>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</si>
  <si>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</si>
  <si>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</si>
  <si>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</si>
  <si>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</si>
  <si>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</si>
  <si>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</si>
  <si>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</si>
  <si>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</si>
  <si>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</si>
  <si>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</si>
  <si>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</si>
  <si>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</si>
  <si>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</si>
  <si>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</si>
  <si>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</si>
  <si>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</si>
  <si>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</si>
  <si>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</si>
  <si>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</si>
  <si>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</si>
  <si>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</si>
  <si>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</si>
  <si>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</si>
  <si>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</si>
  <si>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</si>
  <si>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</si>
  <si>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</si>
  <si>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</si>
  <si>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</si>
  <si>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</si>
  <si>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</si>
  <si>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</si>
  <si>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</si>
  <si>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</si>
  <si>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</si>
  <si>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</si>
  <si>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</si>
  <si>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</si>
  <si>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</si>
  <si>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</si>
  <si>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</si>
  <si>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</si>
  <si>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</si>
  <si>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</si>
  <si>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</si>
  <si>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</si>
  <si>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</si>
  <si>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</si>
  <si>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</si>
  <si>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</si>
  <si>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</si>
  <si>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</si>
  <si>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</si>
  <si>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</si>
  <si>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</si>
  <si>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</si>
  <si>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</si>
  <si>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</si>
  <si>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</si>
  <si>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</si>
  <si>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</si>
  <si>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</si>
  <si>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</si>
  <si>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</si>
  <si>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</si>
  <si>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</si>
  <si>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</si>
  <si>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</si>
  <si>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</si>
  <si>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</si>
  <si>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</si>
  <si>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</si>
  <si>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</si>
  <si>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</si>
  <si>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</si>
  <si>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</si>
  <si>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</si>
  <si>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</si>
  <si>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</si>
  <si>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</si>
  <si>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</si>
  <si>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</si>
  <si>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</si>
  <si>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</si>
  <si>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</si>
  <si>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</si>
  <si>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</si>
  <si>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</si>
  <si>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</si>
  <si>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</si>
  <si>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</si>
  <si>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</si>
  <si>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</si>
  <si>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</si>
  <si>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</si>
  <si>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</si>
  <si>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</si>
  <si>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</si>
  <si>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</si>
  <si>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</si>
  <si>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</si>
  <si>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</si>
  <si>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</si>
  <si>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</si>
  <si>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</si>
  <si>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</si>
  <si>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</si>
  <si>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</si>
  <si>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</si>
  <si>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</si>
  <si>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</si>
  <si>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</si>
  <si>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</si>
  <si>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</si>
  <si>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</si>
  <si>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</si>
  <si>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</si>
  <si>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</si>
  <si>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</si>
  <si>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</si>
  <si>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</si>
  <si>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</si>
  <si>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</si>
  <si>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</si>
  <si>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</si>
  <si>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</si>
  <si>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</si>
  <si>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</si>
  <si>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</si>
  <si>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</si>
  <si>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</si>
  <si>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</si>
  <si>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</si>
  <si>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</si>
  <si>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</si>
  <si>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</si>
  <si>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</si>
  <si>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</si>
  <si>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</si>
  <si>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</si>
  <si>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</si>
  <si>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</si>
  <si>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</si>
  <si>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</si>
  <si>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</si>
  <si>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</si>
  <si>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</si>
  <si>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</si>
  <si>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</si>
  <si>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</si>
  <si>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</si>
  <si>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</si>
  <si>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</si>
  <si>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</si>
  <si>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</si>
  <si>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</si>
  <si>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</si>
  <si>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</si>
  <si>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</si>
  <si>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</si>
  <si>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</si>
  <si>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</si>
  <si>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</si>
  <si>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</si>
  <si>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</si>
  <si>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</si>
  <si>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</si>
  <si>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</si>
  <si>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</si>
  <si>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</si>
  <si>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</si>
  <si>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</si>
  <si>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</si>
  <si>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</si>
  <si>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</si>
  <si>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</si>
  <si>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</si>
  <si>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</si>
  <si>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</si>
  <si>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</si>
  <si>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</si>
  <si>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</si>
  <si>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</si>
  <si>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</si>
  <si>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</si>
  <si>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</si>
  <si>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</si>
  <si>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</si>
  <si>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</si>
  <si>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</si>
  <si>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</si>
  <si>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</si>
  <si>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</si>
  <si>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</si>
  <si>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</si>
  <si>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</si>
  <si>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</si>
  <si>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</si>
  <si>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</si>
  <si>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</si>
  <si>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</si>
  <si>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</si>
  <si>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</si>
  <si>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</si>
  <si>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</si>
  <si>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</si>
  <si>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</si>
  <si>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</si>
  <si>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</si>
  <si>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</si>
  <si>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</si>
  <si>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</si>
  <si>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</si>
  <si>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</si>
  <si>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</si>
  <si>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</si>
  <si>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</si>
  <si>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</si>
  <si>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</si>
  <si>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</si>
  <si>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</si>
  <si>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</si>
  <si>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</si>
  <si>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</si>
  <si>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</si>
  <si>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</si>
  <si>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</si>
  <si>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</si>
  <si>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</si>
  <si>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</si>
  <si>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</si>
  <si>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</si>
  <si>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</si>
  <si>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</si>
  <si>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</si>
  <si>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</si>
  <si>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</si>
  <si>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</si>
  <si>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</si>
  <si>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</si>
  <si>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</si>
  <si>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</si>
  <si>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</si>
  <si>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</si>
  <si>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</si>
  <si>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</si>
  <si>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</si>
  <si>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</si>
  <si>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</si>
  <si>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</si>
  <si>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</si>
  <si>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</si>
  <si>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</si>
  <si>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</si>
  <si>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</si>
  <si>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</si>
  <si>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</si>
  <si>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</si>
  <si>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</si>
  <si>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</si>
  <si>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</si>
  <si>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</si>
  <si>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</si>
  <si>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</si>
  <si>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</si>
  <si>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</si>
  <si>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</si>
  <si>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</si>
  <si>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</si>
  <si>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</si>
  <si>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</si>
  <si>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</si>
  <si>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</si>
  <si>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</si>
  <si>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</si>
  <si>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</si>
  <si>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</si>
  <si>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</si>
  <si>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</si>
  <si>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</si>
  <si>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</si>
  <si>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</si>
  <si>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</si>
  <si>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</si>
  <si>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</si>
  <si>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</si>
  <si>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</si>
  <si>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</si>
  <si>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</si>
  <si>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</si>
  <si>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</si>
  <si>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</si>
  <si>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</si>
  <si>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</si>
  <si>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</si>
  <si>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</si>
  <si>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</si>
  <si>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</si>
  <si>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</si>
  <si>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</si>
  <si>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</si>
  <si>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</si>
  <si>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</si>
  <si>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</si>
  <si>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</si>
  <si>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</si>
  <si>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</si>
  <si>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</si>
  <si>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</si>
  <si>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</si>
  <si>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</si>
  <si>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</si>
  <si>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</si>
  <si>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</si>
  <si>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</si>
  <si>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</si>
  <si>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</si>
  <si>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</si>
  <si>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</si>
  <si>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</si>
  <si>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</si>
  <si>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</si>
  <si>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</si>
  <si>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</si>
  <si>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</si>
  <si>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</si>
  <si>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</si>
  <si>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</si>
  <si>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</si>
  <si>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</si>
  <si>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</si>
  <si>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</si>
  <si>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</si>
  <si>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</si>
  <si>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</si>
  <si>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</si>
  <si>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</si>
  <si>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</si>
  <si>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</si>
  <si>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</si>
  <si>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</si>
  <si>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</si>
  <si>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</si>
  <si>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</si>
  <si>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</si>
  <si>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</si>
  <si>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</si>
  <si>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</si>
  <si>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</si>
  <si>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</si>
  <si>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</si>
  <si>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</si>
  <si>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</si>
  <si>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</si>
  <si>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</si>
  <si>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</si>
  <si>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</si>
  <si>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</si>
  <si>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</si>
  <si>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</si>
  <si>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</si>
  <si>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</si>
  <si>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</si>
  <si>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</si>
  <si>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</si>
  <si>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</si>
  <si>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</si>
  <si>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</si>
  <si>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</si>
  <si>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</si>
  <si>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</si>
  <si>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</si>
  <si>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</si>
  <si>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</si>
  <si>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</si>
  <si>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</si>
  <si>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</si>
  <si>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</si>
  <si>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</si>
  <si>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</si>
  <si>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</si>
  <si>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</si>
  <si>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</si>
  <si>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</si>
  <si>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</si>
  <si>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</si>
  <si>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</si>
  <si>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</si>
  <si>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</si>
  <si>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</si>
  <si>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</si>
  <si>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</si>
  <si>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</si>
  <si>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</si>
  <si>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</si>
  <si>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</si>
  <si>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</si>
  <si>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</si>
  <si>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</si>
  <si>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</si>
  <si>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</si>
  <si>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</si>
  <si>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</si>
  <si>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</si>
  <si>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</si>
  <si>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</si>
  <si>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</si>
  <si>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</si>
  <si>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</si>
  <si>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</si>
  <si>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</si>
  <si>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</si>
  <si>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</si>
  <si>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</si>
  <si>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</si>
  <si>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</si>
  <si>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</si>
  <si>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</si>
  <si>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</si>
  <si>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</si>
  <si>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</si>
  <si>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</si>
  <si>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</si>
  <si>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</si>
  <si>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</si>
  <si>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</si>
  <si>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</si>
  <si>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</si>
  <si>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</si>
  <si>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</si>
  <si>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</si>
  <si>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</si>
  <si>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</si>
  <si>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</si>
  <si>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</si>
  <si>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</si>
  <si>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</si>
  <si>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</si>
  <si>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</si>
  <si>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</si>
  <si>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</si>
  <si>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</si>
  <si>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</si>
  <si>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</si>
  <si>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</si>
  <si>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</si>
  <si>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</si>
  <si>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</si>
  <si>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</si>
  <si>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</si>
  <si>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</si>
  <si>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</si>
  <si>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</si>
  <si>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</si>
  <si>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</si>
  <si>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</si>
  <si>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</si>
  <si>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</si>
  <si>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</si>
  <si>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</si>
  <si>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</si>
  <si>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</si>
  <si>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</si>
  <si>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</si>
  <si>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</si>
  <si>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</si>
  <si>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</si>
  <si>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</si>
  <si>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</si>
  <si>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</si>
  <si>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</si>
  <si>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</si>
  <si>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</si>
  <si>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</si>
  <si>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</si>
  <si>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</si>
  <si>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</si>
  <si>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</si>
  <si>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</si>
  <si>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</si>
  <si>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</si>
  <si>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</si>
  <si>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</si>
  <si>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</si>
  <si>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</si>
  <si>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</si>
  <si>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</si>
  <si>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</si>
  <si>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</si>
  <si>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</si>
  <si>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</si>
  <si>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</si>
  <si>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</si>
  <si>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</si>
  <si>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</si>
  <si>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</si>
  <si>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</si>
  <si>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</si>
  <si>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</si>
  <si>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</si>
  <si>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</si>
  <si>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</si>
  <si>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</si>
  <si>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</si>
  <si>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</si>
  <si>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</si>
  <si>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</si>
  <si>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</si>
  <si>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</si>
  <si>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</si>
  <si>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</si>
  <si>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</si>
  <si>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</si>
  <si>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</si>
  <si>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</si>
  <si>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</si>
  <si>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</si>
  <si>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</si>
  <si>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</si>
  <si>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</si>
  <si>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</si>
  <si>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</si>
  <si>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</si>
  <si>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</si>
  <si>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</si>
  <si>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</si>
  <si>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</si>
  <si>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</si>
  <si>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</si>
  <si>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</si>
  <si>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</si>
  <si>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</si>
  <si>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</si>
  <si>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</si>
  <si>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</si>
  <si>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</si>
  <si>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</si>
  <si>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</si>
  <si>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</si>
  <si>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</si>
  <si>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</si>
  <si>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</si>
  <si>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</si>
  <si>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</si>
  <si>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</si>
  <si>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</si>
  <si>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</si>
  <si>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</si>
  <si>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</si>
  <si>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</si>
  <si>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</si>
  <si>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</si>
  <si>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</si>
  <si>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</si>
  <si>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</si>
  <si>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</si>
  <si>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</si>
  <si>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</si>
  <si>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</si>
  <si>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</si>
  <si>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</si>
  <si>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</si>
  <si>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</si>
  <si>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</si>
  <si>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</si>
  <si>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</si>
  <si>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</si>
  <si>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</si>
  <si>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</si>
  <si>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</si>
  <si>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</si>
  <si>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</si>
  <si>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</si>
  <si>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</si>
  <si>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</si>
  <si>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</si>
  <si>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</si>
  <si>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</si>
  <si>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</si>
  <si>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</si>
  <si>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</si>
  <si>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</si>
  <si>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</si>
  <si>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</si>
  <si>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</si>
  <si>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</si>
  <si>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</si>
  <si>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</si>
  <si>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</si>
  <si>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</si>
  <si>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</si>
  <si>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</si>
  <si>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</si>
  <si>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</si>
  <si>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</si>
  <si>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</si>
  <si>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</si>
  <si>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</si>
  <si>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</si>
  <si>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</si>
  <si>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</si>
  <si>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</si>
  <si>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</si>
  <si>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</si>
  <si>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</si>
  <si>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</si>
  <si>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</si>
  <si>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</si>
  <si>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</si>
  <si>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</si>
  <si>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</si>
  <si>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</si>
  <si>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</si>
  <si>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</si>
  <si>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</si>
  <si>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</si>
  <si>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</si>
  <si>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</si>
  <si>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</si>
  <si>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</si>
  <si>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</si>
  <si>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</si>
  <si>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</si>
  <si>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</si>
  <si>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</si>
  <si>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</si>
  <si>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</si>
  <si>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</si>
  <si>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</si>
  <si>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</si>
  <si>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</si>
  <si>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</si>
  <si>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</si>
  <si>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</si>
  <si>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</si>
  <si>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</si>
  <si>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</si>
  <si>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</si>
  <si>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</si>
  <si>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</si>
  <si>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</si>
  <si>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</si>
  <si>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</si>
  <si>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</si>
  <si>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</si>
  <si>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</si>
  <si>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</si>
  <si>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</si>
  <si>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</si>
  <si>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</si>
  <si>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</si>
  <si>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</si>
  <si>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</si>
  <si>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</si>
  <si>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</si>
  <si>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</si>
  <si>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</si>
  <si>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</si>
  <si>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</si>
  <si>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</si>
  <si>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</si>
  <si>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</si>
  <si>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</si>
  <si>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</si>
  <si>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</si>
  <si>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</si>
  <si>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</si>
  <si>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</si>
  <si>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</si>
  <si>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</si>
  <si>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</si>
  <si>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</si>
  <si>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</si>
  <si>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</si>
  <si>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</si>
  <si>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</si>
  <si>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</si>
  <si>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</si>
  <si>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</si>
  <si>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</si>
  <si>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</si>
  <si>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</si>
  <si>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</si>
  <si>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</si>
  <si>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</si>
  <si>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</si>
  <si>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</si>
  <si>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</si>
  <si>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</si>
  <si>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</si>
  <si>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</si>
  <si>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</si>
  <si>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</si>
  <si>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</si>
  <si>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</si>
  <si>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</si>
  <si>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</si>
  <si>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</si>
  <si>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</si>
  <si>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</si>
  <si>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</si>
  <si>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</si>
  <si>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</si>
  <si>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</si>
  <si>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</si>
  <si>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</si>
  <si>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</si>
  <si>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</si>
  <si>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</si>
  <si>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</si>
  <si>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</si>
  <si>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</si>
  <si>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</si>
  <si>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</si>
  <si>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</si>
  <si>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</si>
  <si>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</si>
  <si>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</si>
  <si>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</si>
  <si>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</si>
  <si>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</si>
  <si>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</si>
  <si>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</si>
  <si>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</si>
  <si>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</si>
  <si>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</si>
  <si>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</si>
  <si>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</si>
  <si>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</si>
  <si>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</si>
  <si>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</si>
  <si>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</si>
  <si>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</si>
  <si>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</si>
  <si>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</si>
  <si>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</si>
  <si>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</si>
  <si>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</si>
  <si>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</si>
  <si>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</si>
  <si>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</si>
  <si>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</si>
  <si>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</si>
  <si>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</si>
  <si>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</si>
  <si>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</si>
  <si>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</si>
  <si>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</si>
  <si>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</si>
  <si>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</si>
  <si>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</si>
  <si>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</si>
  <si>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</si>
  <si>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</si>
  <si>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</si>
  <si>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</si>
  <si>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</si>
  <si>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</si>
  <si>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</si>
  <si>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</si>
  <si>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</si>
  <si>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</si>
  <si>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</si>
  <si>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</si>
  <si>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</si>
  <si>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</si>
  <si>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</si>
  <si>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</si>
  <si>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</si>
  <si>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</si>
  <si>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</si>
  <si>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</si>
  <si>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</si>
  <si>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</si>
  <si>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</si>
  <si>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</si>
  <si>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</si>
  <si>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</si>
  <si>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</si>
  <si>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</si>
  <si>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</si>
  <si>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</si>
  <si>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</si>
  <si>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</si>
  <si>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</si>
  <si>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</si>
  <si>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</si>
  <si>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</si>
  <si>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</si>
  <si>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</si>
  <si>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</si>
  <si>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</si>
  <si>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</si>
  <si>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</si>
  <si>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</si>
  <si>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</si>
  <si>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</si>
  <si>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</si>
  <si>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</si>
  <si>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</si>
  <si>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</si>
  <si>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</si>
  <si>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</si>
  <si>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</si>
  <si>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</si>
  <si>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</si>
  <si>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</si>
  <si>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</si>
  <si>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</si>
  <si>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</si>
  <si>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</si>
  <si>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</si>
  <si>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</si>
  <si>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</si>
  <si>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</si>
  <si>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</si>
  <si>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</si>
  <si>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</si>
  <si>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</si>
  <si>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</si>
  <si>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</si>
  <si>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</si>
  <si>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</si>
  <si>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</si>
  <si>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</si>
  <si>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</si>
  <si>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</si>
  <si>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</si>
  <si>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</si>
  <si>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</si>
  <si>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</si>
  <si>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</si>
  <si>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</si>
  <si>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</si>
  <si>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</si>
  <si>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</si>
  <si>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</si>
  <si>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</si>
  <si>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</si>
  <si>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</si>
  <si>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</si>
  <si>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</si>
  <si>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</si>
  <si>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</si>
  <si>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</si>
  <si>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</si>
  <si>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</si>
  <si>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</si>
  <si>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</si>
  <si>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</si>
  <si>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</si>
  <si>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</si>
  <si>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</si>
  <si>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</si>
  <si>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</si>
  <si>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</si>
  <si>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</si>
  <si>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</si>
  <si>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</si>
  <si>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</si>
  <si>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</si>
  <si>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</si>
  <si>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</si>
  <si>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</si>
  <si>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</si>
  <si>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</si>
  <si>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</si>
  <si>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</si>
  <si>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</si>
  <si>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</si>
  <si>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</si>
  <si>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</si>
  <si>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</si>
  <si>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</si>
  <si>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</si>
  <si>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</si>
  <si>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</si>
  <si>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</si>
  <si>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</si>
  <si>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</si>
  <si>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</si>
  <si>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</si>
  <si>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</si>
  <si>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</si>
  <si>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</si>
  <si>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</si>
  <si>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</si>
  <si>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</si>
  <si>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</si>
  <si>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</si>
  <si>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</si>
  <si>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</si>
  <si>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</si>
  <si>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</si>
  <si>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</si>
  <si>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</si>
  <si>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</si>
  <si>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</si>
  <si>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</si>
  <si>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</si>
  <si>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</si>
  <si>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</si>
  <si>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</si>
  <si>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</si>
  <si>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</si>
  <si>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</si>
  <si>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</si>
  <si>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</si>
  <si>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</si>
  <si>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</si>
  <si>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</si>
  <si>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</si>
  <si>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</si>
  <si>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</si>
  <si>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</si>
  <si>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</si>
  <si>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</si>
  <si>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</si>
  <si>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</si>
  <si>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</si>
  <si>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</si>
  <si>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</si>
  <si>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</si>
  <si>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</si>
  <si>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</si>
  <si>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</si>
  <si>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</si>
  <si>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</si>
  <si>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</si>
  <si>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</si>
  <si>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</si>
  <si>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</si>
  <si>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</si>
  <si>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</si>
  <si>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</si>
  <si>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</si>
  <si>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</si>
  <si>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</si>
  <si>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</si>
  <si>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</si>
  <si>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</si>
  <si>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</si>
  <si>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</si>
  <si>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</si>
  <si>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</si>
  <si>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</si>
  <si>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</si>
  <si>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</si>
  <si>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</si>
  <si>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</si>
  <si>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</si>
  <si>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</si>
  <si>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</si>
  <si>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</si>
  <si>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</si>
  <si>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</si>
  <si>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</si>
  <si>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</si>
  <si>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</si>
  <si>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</si>
  <si>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</si>
  <si>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</si>
  <si>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</si>
  <si>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</si>
  <si>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</si>
  <si>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</si>
  <si>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</si>
  <si>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</si>
  <si>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</si>
  <si>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</si>
  <si>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</si>
  <si>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</si>
  <si>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</si>
  <si>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</si>
  <si>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</si>
  <si>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</si>
  <si>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</si>
  <si>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</si>
  <si>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</si>
  <si>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</si>
  <si>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</si>
  <si>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</si>
  <si>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</si>
  <si>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</si>
  <si>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</si>
  <si>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</si>
  <si>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</si>
  <si>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</si>
  <si>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</si>
  <si>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</si>
  <si>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</si>
  <si>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</si>
  <si>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</si>
  <si>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</si>
  <si>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</si>
  <si>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</si>
  <si>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</si>
  <si>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</si>
  <si>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</si>
  <si>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</si>
  <si>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</si>
  <si>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</si>
  <si>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</si>
  <si>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</si>
  <si>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</si>
  <si>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</si>
  <si>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</si>
  <si>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</si>
  <si>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</si>
  <si>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</si>
  <si>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</si>
  <si>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</si>
  <si>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</si>
  <si>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</si>
  <si>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</si>
  <si>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</si>
  <si>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</si>
  <si>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</si>
  <si>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</si>
  <si>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</si>
  <si>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</si>
  <si>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</si>
  <si>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</si>
  <si>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</si>
  <si>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</si>
  <si>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</si>
  <si>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</si>
  <si>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</si>
  <si>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</si>
  <si>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</si>
  <si>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</si>
  <si>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</si>
  <si>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</si>
  <si>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</si>
  <si>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</si>
  <si>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</si>
  <si>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</si>
  <si>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</si>
  <si>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</si>
  <si>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</si>
  <si>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</si>
  <si>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</si>
  <si>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</si>
  <si>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</si>
  <si>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</si>
  <si>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</si>
  <si>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</si>
  <si>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</si>
  <si>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</si>
  <si>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</si>
  <si>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</si>
  <si>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</si>
  <si>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</si>
  <si>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</si>
  <si>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</si>
  <si>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</si>
  <si>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</si>
  <si>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</si>
  <si>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</si>
  <si>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</si>
  <si>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</si>
  <si>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</si>
  <si>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</si>
  <si>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</si>
  <si>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</si>
  <si>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</si>
  <si>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</si>
  <si>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</si>
  <si>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</si>
  <si>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</si>
  <si>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</si>
  <si>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</si>
  <si>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</si>
  <si>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</si>
  <si>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</si>
  <si>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</si>
  <si>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</si>
  <si>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</si>
  <si>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</si>
  <si>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</si>
  <si>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</si>
  <si>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</si>
  <si>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</si>
  <si>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</si>
  <si>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</si>
  <si>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</si>
  <si>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</si>
  <si>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</si>
  <si>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</si>
  <si>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</si>
  <si>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</si>
  <si>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</si>
  <si>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</si>
  <si>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</si>
  <si>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</si>
  <si>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</si>
  <si>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</si>
  <si>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</si>
  <si>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</si>
  <si>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</si>
  <si>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</si>
  <si>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</si>
  <si>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</si>
  <si>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</si>
  <si>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</si>
  <si>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</si>
  <si>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</si>
  <si>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</si>
  <si>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</si>
  <si>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</si>
  <si>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</si>
  <si>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</si>
  <si>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</si>
  <si>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</si>
  <si>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</si>
  <si>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</si>
  <si>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</si>
  <si>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</si>
  <si>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</si>
  <si>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</si>
  <si>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</si>
  <si>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</si>
  <si>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</si>
  <si>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</si>
  <si>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</si>
  <si>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</si>
  <si>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</si>
  <si>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</si>
  <si>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</si>
  <si>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</si>
  <si>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</si>
  <si>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</si>
  <si>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</si>
  <si>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</si>
  <si>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</si>
  <si>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</si>
  <si>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</si>
  <si>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</si>
  <si>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</si>
  <si>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</si>
  <si>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</si>
  <si>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</si>
  <si>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</si>
  <si>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</si>
  <si>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</si>
  <si>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</si>
  <si>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</si>
  <si>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</si>
  <si>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</si>
  <si>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</si>
  <si>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</si>
  <si>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</si>
  <si>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</si>
  <si>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</si>
  <si>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</si>
  <si>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</si>
  <si>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</si>
  <si>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</si>
  <si>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</si>
  <si>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</si>
  <si>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</si>
  <si>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</si>
  <si>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</si>
  <si>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</si>
  <si>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</si>
  <si>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</si>
  <si>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</si>
  <si>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</si>
  <si>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</si>
  <si>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</si>
  <si>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</si>
  <si>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</si>
  <si>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</si>
  <si>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</si>
  <si>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</si>
  <si>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</si>
  <si>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</si>
  <si>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</si>
  <si>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</si>
  <si>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</si>
  <si>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</si>
  <si>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</si>
  <si>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</si>
  <si>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</si>
  <si>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</si>
  <si>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</si>
  <si>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</si>
  <si>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</si>
  <si>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</si>
  <si>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</si>
  <si>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</si>
  <si>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</si>
  <si>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</si>
  <si>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</si>
  <si>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</si>
  <si>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</si>
  <si>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</si>
  <si>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</si>
  <si>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</si>
  <si>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</si>
  <si>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</si>
  <si>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</si>
  <si>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</si>
  <si>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</si>
  <si>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</si>
  <si>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</si>
  <si>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</si>
  <si>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</si>
  <si>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</si>
  <si>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</si>
  <si>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</si>
  <si>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</si>
  <si>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</si>
  <si>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</si>
  <si>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</si>
  <si>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</si>
  <si>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</si>
  <si>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</si>
  <si>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</si>
  <si>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</si>
  <si>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</si>
  <si>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</si>
  <si>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</si>
  <si>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</si>
  <si>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</si>
  <si>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</si>
  <si>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</si>
  <si>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</si>
  <si>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</si>
  <si>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</si>
  <si>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</si>
  <si>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</si>
  <si>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</si>
  <si>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</si>
  <si>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</si>
  <si>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</si>
  <si>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</si>
  <si>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</si>
  <si>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</si>
  <si>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</si>
  <si>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</si>
  <si>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</si>
  <si>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</si>
  <si>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</si>
  <si>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</si>
  <si>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</si>
  <si>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</si>
  <si>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</si>
  <si>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</si>
  <si>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</si>
  <si>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</si>
  <si>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</si>
  <si>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</si>
  <si>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</si>
  <si>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</si>
  <si>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</si>
  <si>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</si>
  <si>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</si>
  <si>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</si>
  <si>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</si>
  <si>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</si>
  <si>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</si>
  <si>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</si>
  <si>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</si>
  <si>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</si>
  <si>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</si>
  <si>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</si>
  <si>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</si>
  <si>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</si>
  <si>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</si>
  <si>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</si>
  <si>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</si>
  <si>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</si>
  <si>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</si>
  <si>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</si>
  <si>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</si>
  <si>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</si>
  <si>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</si>
  <si>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</si>
  <si>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</si>
  <si>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</si>
  <si>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</si>
  <si>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</si>
  <si>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</si>
  <si>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</si>
  <si>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</si>
  <si>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</si>
  <si>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</si>
  <si>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</si>
  <si>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</si>
  <si>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</si>
  <si>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</si>
  <si>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</si>
  <si>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</si>
  <si>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</si>
  <si>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</si>
  <si>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</si>
  <si>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</si>
  <si>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</si>
  <si>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</si>
  <si>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</si>
  <si>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</si>
  <si>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</si>
  <si>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</si>
  <si>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</si>
  <si>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</si>
  <si>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</si>
  <si>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</si>
  <si>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</si>
  <si>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</si>
  <si>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</si>
  <si>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</si>
  <si>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</si>
  <si>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</si>
  <si>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</si>
  <si>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</si>
  <si>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</si>
  <si>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</si>
  <si>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</si>
  <si>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</si>
  <si>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</si>
  <si>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</si>
  <si>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</si>
  <si>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</si>
  <si>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</si>
  <si>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</si>
  <si>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</si>
  <si>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</si>
  <si>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</si>
  <si>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</si>
  <si>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</si>
  <si>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</si>
  <si>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</si>
  <si>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</si>
  <si>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</si>
  <si>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</si>
  <si>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</si>
  <si>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</si>
  <si>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</si>
  <si>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</si>
  <si>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</si>
  <si>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</si>
  <si>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</si>
  <si>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</si>
  <si>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</si>
  <si>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</si>
  <si>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</si>
  <si>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</si>
  <si>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</si>
  <si>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</si>
  <si>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</si>
  <si>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</si>
  <si>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</si>
  <si>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</si>
  <si>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</si>
  <si>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</si>
  <si>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</si>
  <si>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</si>
  <si>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</si>
  <si>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</si>
  <si>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</si>
  <si>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</si>
  <si>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</si>
  <si>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</si>
  <si>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</si>
  <si>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</si>
  <si>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</si>
  <si>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</si>
  <si>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</si>
  <si>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</si>
  <si>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</si>
  <si>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</si>
  <si>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</si>
  <si>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</si>
  <si>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</si>
  <si>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</si>
  <si>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</si>
  <si>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</si>
  <si>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</si>
  <si>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</si>
  <si>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</si>
  <si>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</si>
  <si>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</si>
  <si>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</si>
  <si>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</si>
  <si>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</si>
  <si>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</si>
  <si>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</si>
  <si>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</si>
  <si>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</si>
  <si>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</si>
  <si>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</si>
  <si>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</si>
  <si>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</si>
  <si>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</si>
  <si>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</si>
  <si>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</si>
  <si>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</si>
  <si>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</si>
  <si>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</si>
  <si>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</si>
  <si>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</si>
  <si>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</si>
  <si>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</si>
  <si>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</si>
  <si>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</si>
  <si>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</si>
  <si>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</si>
  <si>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</si>
  <si>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</si>
  <si>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</si>
  <si>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</si>
  <si>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</si>
  <si>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</si>
  <si>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</si>
  <si>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</si>
  <si>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</si>
  <si>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</si>
  <si>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</si>
  <si>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</si>
  <si>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</si>
  <si>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</si>
  <si>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</si>
  <si>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</si>
  <si>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</si>
  <si>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</si>
  <si>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</si>
  <si>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</si>
  <si>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</si>
  <si>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</si>
  <si>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</si>
  <si>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</si>
  <si>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</si>
  <si>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</si>
  <si>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</si>
  <si>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</si>
  <si>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</si>
  <si>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</si>
  <si>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</si>
  <si>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</si>
  <si>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</si>
  <si>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</si>
  <si>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</si>
  <si>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</si>
  <si>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</si>
  <si>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</si>
  <si>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</si>
  <si>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</si>
  <si>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</si>
  <si>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</si>
  <si>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</si>
  <si>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</si>
  <si>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</si>
  <si>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</si>
  <si>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</si>
  <si>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</si>
  <si>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</si>
  <si>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</si>
  <si>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</si>
  <si>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</si>
  <si>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</si>
  <si>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</si>
  <si>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</si>
  <si>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</si>
  <si>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</si>
  <si>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</si>
  <si>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</si>
  <si>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</si>
  <si>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</si>
  <si>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</si>
  <si>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</si>
  <si>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</si>
  <si>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</si>
  <si>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</si>
  <si>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</si>
  <si>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</si>
  <si>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</si>
  <si>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</si>
  <si>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</si>
  <si>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</si>
  <si>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</si>
  <si>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</si>
  <si>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</si>
  <si>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</si>
  <si>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</si>
  <si>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</si>
  <si>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</si>
  <si>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</si>
  <si>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</si>
  <si>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</si>
  <si>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</si>
  <si>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</si>
  <si>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</si>
  <si>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</si>
  <si>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</si>
  <si>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</si>
  <si>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</si>
  <si>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</si>
  <si>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</si>
  <si>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</si>
  <si>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</si>
  <si>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</si>
  <si>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</si>
  <si>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</si>
  <si>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</si>
  <si>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</si>
  <si>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</si>
  <si>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</si>
  <si>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</si>
  <si>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</si>
  <si>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</si>
  <si>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</si>
  <si>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</si>
  <si>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</si>
  <si>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</si>
  <si>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</si>
  <si>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</si>
  <si>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</si>
  <si>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</si>
  <si>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</si>
  <si>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</si>
  <si>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</si>
  <si>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</si>
  <si>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</si>
  <si>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</si>
  <si>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</si>
  <si>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</si>
  <si>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</si>
  <si>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</si>
  <si>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</si>
  <si>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</si>
  <si>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</si>
  <si>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</si>
  <si>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</si>
  <si>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</si>
  <si>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</si>
  <si>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</si>
  <si>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</si>
  <si>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</si>
  <si>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</si>
  <si>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</si>
  <si>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</si>
  <si>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</si>
  <si>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</si>
  <si>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</si>
  <si>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</si>
  <si>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</si>
  <si>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</si>
  <si>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</si>
  <si>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</si>
  <si>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</si>
  <si>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</si>
  <si>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</si>
  <si>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</si>
  <si>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</si>
  <si>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</si>
  <si>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</si>
  <si>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</si>
  <si>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</si>
  <si>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</si>
  <si>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</si>
  <si>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</si>
  <si>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</si>
  <si>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</si>
  <si>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</si>
  <si>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</si>
  <si>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</si>
  <si>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</si>
  <si>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</si>
  <si>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</si>
  <si>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</si>
  <si>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</si>
  <si>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</si>
  <si>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</si>
  <si>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</si>
  <si>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</si>
  <si>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</si>
  <si>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</si>
  <si>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</si>
  <si>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</si>
  <si>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</si>
  <si>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</si>
  <si>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</si>
  <si>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</si>
  <si>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</si>
  <si>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</si>
  <si>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</si>
  <si>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</si>
  <si>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</si>
  <si>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</si>
  <si>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</si>
  <si>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</si>
  <si>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</si>
  <si>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</si>
  <si>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</si>
  <si>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</si>
  <si>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</si>
  <si>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</si>
  <si>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</si>
  <si>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</si>
  <si>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</si>
  <si>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</si>
  <si>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</si>
  <si>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</si>
  <si>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</si>
  <si>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</si>
  <si>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</si>
  <si>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</si>
  <si>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</si>
  <si>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</si>
  <si>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</si>
  <si>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</si>
  <si>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</si>
  <si>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</si>
  <si>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</si>
  <si>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</si>
  <si>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</si>
  <si>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</si>
  <si>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</si>
  <si>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</si>
  <si>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</si>
  <si>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</si>
  <si>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</si>
  <si>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</si>
  <si>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</si>
  <si>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</si>
  <si>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</si>
  <si>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</si>
  <si>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</si>
  <si>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</si>
  <si>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</si>
  <si>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</si>
  <si>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</si>
  <si>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</si>
  <si>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</si>
  <si>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</si>
  <si>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</si>
  <si>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</si>
  <si>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</si>
  <si>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</si>
  <si>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</si>
  <si>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</si>
  <si>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</si>
  <si>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</si>
  <si>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</si>
  <si>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</si>
  <si>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</si>
  <si>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</si>
  <si>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</si>
  <si>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</si>
  <si>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</si>
  <si>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</si>
  <si>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</si>
  <si>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</si>
  <si>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</si>
  <si>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</si>
  <si>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</si>
  <si>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</si>
  <si>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</si>
  <si>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</si>
  <si>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</si>
  <si>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</si>
  <si>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</si>
  <si>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</si>
  <si>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</si>
  <si>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</si>
  <si>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</si>
  <si>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</si>
  <si>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</si>
  <si>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</si>
  <si>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</si>
  <si>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</si>
  <si>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</si>
  <si>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</si>
  <si>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</si>
  <si>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</si>
  <si>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</si>
  <si>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</si>
  <si>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</si>
  <si>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</si>
  <si>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</si>
  <si>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</si>
  <si>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</si>
  <si>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</si>
  <si>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</si>
  <si>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</si>
  <si>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</si>
  <si>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</si>
  <si>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</si>
  <si>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</si>
  <si>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</si>
  <si>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</si>
  <si>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</si>
  <si>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</si>
  <si>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</si>
  <si>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</si>
  <si>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</si>
  <si>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</si>
  <si>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</si>
  <si>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</si>
  <si>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</si>
  <si>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</si>
  <si>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</si>
  <si>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</si>
  <si>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</si>
  <si>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</si>
  <si>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</si>
  <si>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</si>
  <si>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</si>
  <si>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</si>
  <si>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</si>
  <si>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</si>
  <si>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</si>
  <si>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</si>
  <si>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</si>
  <si>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</si>
  <si>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</si>
  <si>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</si>
  <si>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</si>
  <si>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</si>
  <si>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</si>
  <si>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</si>
  <si>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</si>
  <si>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</si>
  <si>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</si>
  <si>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</si>
  <si>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</si>
  <si>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</si>
  <si>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</si>
  <si>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</si>
  <si>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</si>
  <si>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</si>
  <si>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</si>
  <si>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</si>
  <si>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</si>
  <si>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</si>
  <si>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</si>
  <si>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</si>
  <si>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</si>
  <si>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</si>
  <si>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</si>
  <si>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</si>
  <si>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</si>
  <si>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</si>
  <si>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</si>
  <si>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</si>
  <si>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</si>
  <si>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</si>
  <si>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</si>
  <si>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</si>
  <si>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</si>
  <si>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</si>
  <si>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</si>
  <si>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</si>
  <si>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</si>
  <si>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</si>
  <si>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</si>
  <si>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</si>
  <si>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</si>
  <si>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</si>
  <si>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</si>
  <si>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</si>
  <si>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</si>
  <si>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</si>
  <si>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</si>
  <si>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</si>
  <si>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</si>
  <si>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</si>
  <si>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</si>
  <si>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</si>
  <si>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</si>
  <si>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</si>
  <si>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</si>
  <si>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</si>
  <si>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</si>
  <si>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</si>
  <si>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</si>
  <si>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</si>
  <si>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</si>
  <si>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</si>
  <si>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</si>
  <si>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</si>
  <si>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</si>
  <si>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</si>
  <si>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</si>
  <si>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</si>
  <si>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</si>
  <si>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</si>
  <si>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</si>
  <si>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</si>
  <si>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</si>
  <si>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</si>
  <si>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</si>
  <si>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</si>
  <si>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</si>
  <si>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</si>
  <si>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</si>
  <si>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</si>
  <si>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</si>
  <si>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</si>
  <si>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</si>
  <si>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</si>
  <si>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</si>
  <si>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</si>
  <si>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</si>
  <si>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</si>
  <si>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</si>
  <si>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</si>
  <si>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</si>
  <si>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</si>
  <si>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</si>
  <si>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</si>
  <si>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</si>
  <si>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</si>
  <si>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</si>
  <si>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</si>
  <si>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</si>
  <si>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</si>
  <si>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</si>
  <si>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</si>
  <si>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</si>
  <si>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</si>
  <si>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</si>
  <si>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</si>
  <si>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</si>
  <si>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</si>
  <si>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</si>
  <si>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</si>
  <si>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</si>
  <si>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</si>
  <si>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</si>
  <si>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</si>
  <si>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</si>
  <si>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</si>
  <si>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</si>
  <si>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</si>
  <si>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</si>
  <si>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</si>
  <si>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</si>
  <si>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</si>
  <si>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</si>
  <si>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</si>
  <si>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</si>
  <si>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</si>
  <si>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</si>
  <si>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</si>
  <si>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</si>
  <si>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</si>
  <si>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</si>
  <si>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</si>
  <si>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</si>
  <si>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</si>
  <si>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</si>
  <si>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</si>
  <si>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</si>
  <si>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</si>
  <si>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</si>
  <si>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</si>
  <si>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</si>
  <si>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</si>
  <si>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</si>
  <si>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</si>
  <si>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</si>
  <si>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</si>
  <si>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</si>
  <si>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</si>
  <si>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</si>
  <si>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</si>
  <si>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</si>
  <si>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</si>
  <si>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</si>
  <si>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</si>
  <si>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</si>
  <si>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</si>
  <si>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</si>
  <si>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</si>
  <si>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</si>
  <si>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</si>
  <si>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</si>
  <si>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</si>
  <si>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</si>
  <si>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</si>
  <si>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</si>
  <si>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</si>
  <si>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</si>
  <si>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</si>
  <si>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</si>
  <si>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</si>
  <si>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</si>
  <si>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</si>
  <si>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</si>
  <si>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</si>
  <si>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</si>
  <si>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</si>
  <si>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</si>
  <si>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</si>
  <si>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</si>
  <si>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</si>
  <si>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</si>
  <si>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</si>
  <si>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</si>
  <si>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</si>
  <si>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</si>
  <si>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</si>
  <si>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</si>
  <si>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</si>
  <si>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</si>
  <si>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</si>
  <si>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</si>
  <si>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</si>
  <si>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</si>
  <si>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</si>
  <si>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</si>
  <si>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</si>
  <si>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</si>
  <si>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</si>
  <si>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</si>
  <si>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</si>
  <si>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</si>
  <si>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</si>
  <si>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</si>
  <si>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</si>
  <si>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</si>
  <si>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</si>
  <si>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</si>
  <si>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</si>
  <si>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</si>
  <si>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</si>
  <si>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</si>
  <si>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</si>
  <si>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</si>
  <si>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</si>
  <si>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</si>
  <si>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</si>
  <si>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</si>
  <si>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</si>
  <si>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</si>
  <si>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</si>
  <si>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</si>
  <si>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</si>
  <si>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</si>
  <si>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</si>
  <si>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</si>
  <si>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</si>
  <si>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</si>
  <si>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</si>
  <si>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</si>
  <si>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</si>
  <si>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</si>
  <si>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</si>
  <si>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</si>
  <si>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</si>
  <si>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</si>
  <si>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</si>
  <si>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</si>
  <si>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</si>
  <si>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</si>
  <si>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</si>
  <si>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</si>
  <si>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</si>
  <si>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</si>
  <si>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</si>
  <si>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</si>
  <si>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</si>
  <si>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</si>
  <si>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</si>
  <si>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</si>
  <si>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</si>
  <si>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</si>
  <si>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</si>
  <si>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</si>
  <si>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</si>
  <si>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</si>
  <si>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</si>
  <si>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</si>
  <si>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</si>
  <si>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</si>
  <si>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</si>
  <si>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</si>
  <si>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</si>
  <si>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</si>
  <si>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</si>
  <si>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</si>
  <si>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</si>
  <si>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</si>
  <si>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</si>
  <si>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</si>
  <si>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</si>
  <si>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</si>
  <si>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</si>
  <si>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</si>
  <si>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</si>
  <si>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</si>
  <si>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</si>
  <si>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</si>
  <si>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</si>
  <si>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</si>
  <si>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</si>
  <si>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</si>
  <si>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</si>
  <si>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</si>
  <si>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</si>
  <si>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</si>
  <si>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</si>
  <si>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</si>
  <si>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</si>
  <si>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</si>
  <si>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</si>
  <si>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</si>
  <si>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</si>
  <si>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</si>
  <si>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</si>
  <si>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</si>
  <si>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</si>
  <si>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</si>
  <si>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</si>
  <si>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</si>
  <si>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</si>
  <si>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</si>
  <si>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</si>
  <si>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</si>
  <si>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</si>
  <si>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</si>
  <si>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</si>
  <si>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</si>
  <si>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</si>
  <si>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</si>
  <si>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</si>
  <si>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</si>
  <si>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</si>
  <si>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</si>
  <si>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</si>
  <si>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</si>
  <si>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</si>
  <si>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</si>
  <si>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</si>
  <si>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</si>
  <si>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</si>
  <si>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</si>
  <si>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</si>
  <si>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</si>
  <si>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</si>
  <si>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</si>
  <si>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</si>
  <si>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</si>
  <si>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</si>
  <si>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</si>
  <si>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</si>
  <si>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</si>
  <si>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</si>
  <si>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</si>
  <si>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</si>
  <si>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</si>
  <si>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</si>
  <si>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</si>
  <si>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</si>
  <si>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</si>
  <si>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</si>
  <si>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</si>
  <si>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</si>
  <si>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</si>
  <si>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</si>
  <si>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</si>
  <si>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</si>
  <si>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</si>
  <si>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</si>
  <si>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</si>
  <si>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</si>
  <si>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</si>
  <si>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</si>
  <si>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</si>
  <si>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</si>
  <si>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</si>
  <si>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</si>
  <si>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</si>
  <si>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</si>
  <si>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</si>
  <si>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</si>
  <si>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</si>
  <si>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</si>
  <si>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</si>
  <si>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</si>
  <si>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</si>
  <si>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</si>
  <si>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</si>
  <si>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</si>
  <si>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</si>
  <si>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</si>
  <si>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</si>
  <si>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</si>
  <si>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</si>
  <si>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</si>
  <si>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</si>
  <si>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</si>
  <si>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</si>
  <si>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</si>
  <si>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</si>
  <si>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</si>
  <si>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</si>
  <si>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</si>
  <si>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</si>
  <si>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</si>
  <si>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</si>
  <si>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</si>
  <si>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</si>
  <si>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</si>
  <si>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</si>
  <si>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</si>
  <si>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</si>
  <si>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</si>
  <si>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</si>
  <si>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</si>
  <si>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</si>
  <si>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</si>
  <si>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</si>
  <si>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</si>
  <si>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</si>
  <si>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</si>
  <si>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</si>
  <si>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</si>
  <si>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</si>
  <si>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</si>
  <si>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</si>
  <si>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</si>
  <si>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</si>
  <si>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</si>
  <si>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</si>
  <si>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</si>
  <si>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</si>
  <si>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</si>
  <si>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</si>
  <si>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</si>
  <si>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</si>
  <si>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</si>
  <si>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</si>
  <si>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</si>
  <si>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</si>
  <si>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</si>
  <si>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</si>
  <si>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</si>
  <si>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</si>
  <si>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</si>
  <si>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</si>
  <si>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</si>
  <si>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</si>
  <si>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</si>
  <si>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</si>
  <si>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</si>
  <si>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</si>
  <si>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</si>
  <si>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</si>
  <si>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</si>
  <si>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</si>
  <si>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</si>
  <si>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</si>
  <si>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</si>
  <si>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</si>
  <si>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</si>
  <si>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</si>
  <si>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</si>
  <si>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</si>
  <si>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</si>
  <si>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</si>
  <si>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</si>
  <si>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</si>
  <si>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</si>
  <si>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</si>
  <si>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</si>
  <si>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</si>
  <si>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</si>
  <si>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</si>
  <si>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</si>
  <si>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</si>
  <si>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</si>
  <si>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</si>
  <si>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</si>
  <si>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</si>
  <si>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</si>
  <si>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</si>
  <si>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</si>
  <si>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</si>
  <si>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</si>
  <si>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</si>
  <si>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</si>
  <si>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</si>
  <si>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</si>
  <si>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</si>
  <si>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</si>
  <si>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</si>
  <si>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</si>
  <si>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</si>
  <si>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</si>
  <si>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</si>
  <si>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</si>
  <si>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</si>
  <si>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</si>
  <si>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</si>
  <si>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</si>
  <si>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</si>
  <si>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</si>
  <si>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</si>
  <si>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</si>
  <si>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</si>
  <si>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</si>
  <si>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</si>
  <si>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</si>
  <si>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</si>
  <si>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</si>
  <si>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</si>
  <si>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</si>
  <si>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</si>
  <si>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</si>
  <si>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</si>
  <si>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</si>
  <si>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</si>
  <si>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</si>
  <si>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</si>
  <si>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</si>
  <si>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</si>
  <si>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</si>
  <si>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</si>
  <si>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</si>
  <si>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</si>
  <si>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</si>
  <si>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</si>
  <si>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</si>
  <si>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</si>
  <si>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</si>
  <si>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</si>
  <si>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</si>
  <si>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</si>
  <si>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</si>
  <si>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</si>
  <si>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</si>
  <si>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</si>
  <si>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</si>
  <si>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</si>
  <si>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</si>
  <si>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</si>
  <si>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</si>
  <si>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</si>
  <si>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</si>
  <si>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</si>
  <si>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</si>
  <si>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</si>
  <si>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</si>
  <si>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</si>
  <si>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</si>
  <si>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</si>
  <si>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</si>
  <si>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</si>
  <si>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</si>
  <si>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</si>
  <si>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</si>
  <si>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</si>
  <si>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</si>
  <si>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</si>
  <si>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</si>
  <si>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</si>
  <si>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</si>
  <si>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</si>
  <si>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</si>
  <si>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</si>
  <si>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</si>
  <si>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</si>
  <si>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</si>
  <si>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</si>
  <si>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</si>
  <si>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</si>
  <si>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</si>
  <si>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</si>
  <si>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</si>
  <si>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</si>
  <si>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</si>
  <si>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</si>
  <si>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</si>
  <si>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</si>
  <si>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</si>
  <si>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</si>
  <si>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</si>
  <si>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</si>
  <si>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</si>
  <si>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</si>
  <si>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</si>
  <si>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</si>
  <si>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</si>
  <si>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</si>
  <si>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</si>
  <si>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</si>
  <si>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</si>
  <si>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</si>
  <si>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</si>
  <si>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</si>
  <si>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</si>
  <si>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</si>
  <si>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</si>
  <si>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</si>
  <si>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</si>
  <si>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</si>
  <si>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</si>
  <si>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</si>
  <si>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</si>
  <si>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</si>
  <si>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</si>
  <si>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</si>
  <si>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</si>
  <si>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</si>
  <si>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</si>
  <si>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</si>
  <si>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</si>
  <si>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</si>
  <si>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</si>
  <si>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</si>
  <si>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</si>
  <si>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</si>
  <si>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</si>
  <si>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</si>
  <si>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</si>
  <si>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</si>
  <si>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</si>
  <si>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</si>
  <si>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</si>
  <si>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</si>
  <si>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</si>
  <si>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</si>
  <si>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</si>
  <si>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</si>
  <si>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</si>
  <si>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</si>
  <si>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</si>
  <si>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</si>
  <si>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</si>
  <si>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</si>
  <si>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</si>
  <si>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</si>
  <si>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</si>
  <si>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</si>
  <si>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</si>
  <si>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</si>
  <si>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</si>
  <si>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</si>
  <si>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</si>
  <si>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</si>
  <si>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</si>
  <si>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</si>
  <si>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</si>
  <si>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</si>
  <si>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</si>
  <si>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</si>
  <si>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</si>
  <si>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</si>
  <si>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</si>
  <si>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</si>
  <si>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</si>
  <si>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</si>
  <si>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</si>
  <si>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</si>
  <si>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</si>
  <si>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</si>
  <si>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</si>
  <si>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</si>
  <si>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</si>
  <si>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</si>
  <si>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</si>
  <si>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</si>
  <si>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</si>
  <si>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</si>
  <si>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</si>
  <si>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</si>
  <si>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</si>
  <si>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</si>
  <si>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</si>
  <si>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</si>
  <si>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</si>
  <si>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</si>
  <si>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</si>
  <si>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</si>
  <si>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</si>
  <si>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</si>
  <si>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</si>
  <si>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</si>
  <si>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</si>
  <si>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</si>
  <si>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</si>
  <si>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</si>
  <si>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</si>
  <si>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</si>
  <si>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</si>
  <si>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</si>
  <si>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</si>
  <si>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</si>
  <si>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</si>
  <si>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</si>
  <si>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</si>
  <si>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</si>
  <si>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</si>
  <si>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</si>
  <si>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</si>
  <si>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</si>
  <si>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</si>
  <si>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</si>
  <si>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</si>
  <si>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</si>
  <si>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</si>
  <si>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</si>
  <si>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</si>
  <si>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</si>
  <si>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</si>
  <si>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</si>
  <si>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</si>
  <si>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</si>
  <si>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</si>
  <si>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</si>
  <si>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</si>
  <si>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</si>
  <si>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</si>
  <si>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</si>
  <si>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</si>
  <si>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</si>
  <si>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</si>
  <si>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</si>
  <si>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</si>
  <si>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</si>
  <si>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</si>
  <si>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</si>
  <si>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</si>
  <si>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</si>
  <si>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</si>
  <si>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</si>
  <si>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</si>
  <si>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</si>
  <si>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</si>
  <si>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</si>
  <si>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</si>
  <si>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</si>
  <si>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</si>
  <si>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</si>
  <si>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</si>
  <si>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</si>
  <si>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</si>
  <si>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</si>
  <si>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</si>
  <si>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</si>
  <si>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</si>
  <si>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</si>
  <si>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</si>
  <si>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</si>
  <si>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</si>
  <si>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</si>
  <si>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</si>
  <si>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</si>
  <si>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</si>
  <si>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</si>
  <si>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</si>
  <si>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</si>
  <si>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</si>
  <si>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</si>
  <si>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</si>
  <si>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</si>
  <si>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</si>
  <si>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</si>
  <si>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</si>
  <si>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</si>
  <si>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</si>
  <si>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</si>
  <si>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</si>
  <si>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</si>
  <si>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</si>
  <si>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</si>
  <si>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</si>
  <si>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</si>
  <si>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</si>
  <si>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</si>
  <si>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</si>
  <si>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</si>
  <si>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</si>
  <si>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</si>
  <si>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</si>
  <si>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</si>
  <si>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</si>
  <si>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</si>
  <si>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</si>
  <si>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</si>
  <si>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</si>
  <si>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</si>
  <si>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</si>
  <si>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</si>
  <si>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</si>
  <si>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</si>
  <si>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</si>
  <si>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</si>
  <si>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</si>
  <si>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</si>
  <si>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</si>
  <si>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</si>
  <si>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</si>
  <si>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</si>
  <si>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</si>
  <si>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</si>
  <si>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</si>
  <si>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</si>
  <si>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</si>
  <si>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</si>
  <si>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</si>
  <si>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</si>
  <si>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</si>
  <si>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</si>
  <si>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</si>
  <si>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</si>
  <si>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</si>
  <si>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</si>
  <si>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</si>
  <si>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</si>
  <si>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</si>
  <si>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</si>
  <si>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</si>
  <si>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</si>
  <si>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</si>
  <si>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</si>
  <si>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</si>
  <si>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</si>
  <si>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</si>
  <si>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</si>
  <si>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</si>
  <si>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</si>
  <si>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</si>
  <si>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</si>
  <si>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</si>
  <si>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</si>
  <si>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</si>
  <si>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</si>
  <si>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</si>
  <si>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</si>
  <si>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</si>
  <si>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</si>
  <si>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</si>
  <si>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</si>
  <si>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</si>
  <si>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</si>
  <si>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</si>
  <si>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</si>
  <si>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</si>
  <si>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</si>
  <si>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</si>
  <si>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</si>
  <si>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</si>
  <si>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</si>
  <si>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</si>
  <si>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</si>
  <si>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</si>
  <si>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</si>
  <si>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</si>
  <si>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</si>
  <si>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</si>
  <si>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</si>
  <si>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</si>
  <si>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</si>
  <si>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</si>
  <si>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</si>
  <si>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</si>
  <si>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</si>
  <si>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</si>
  <si>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</si>
  <si>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</si>
  <si>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</si>
  <si>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</si>
  <si>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</si>
  <si>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</si>
  <si>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</si>
  <si>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</si>
  <si>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</si>
  <si>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</si>
  <si>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</si>
  <si>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</si>
  <si>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</si>
  <si>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</si>
  <si>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</si>
  <si>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</si>
  <si>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</si>
  <si>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</si>
  <si>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</si>
  <si>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</si>
  <si>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</si>
  <si>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</si>
  <si>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</si>
  <si>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</si>
  <si>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</si>
  <si>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</si>
  <si>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</si>
  <si>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</si>
  <si>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</si>
  <si>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</si>
  <si>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</si>
  <si>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</si>
  <si>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</si>
  <si>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</si>
  <si>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</si>
  <si>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</si>
  <si>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</si>
  <si>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</si>
  <si>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</si>
  <si>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</si>
  <si>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</si>
  <si>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</si>
  <si>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</si>
  <si>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</si>
  <si>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</si>
  <si>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</si>
  <si>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</si>
  <si>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</si>
  <si>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</si>
  <si>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</si>
  <si>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</si>
  <si>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</si>
  <si>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</si>
  <si>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</si>
  <si>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</si>
  <si>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</si>
  <si>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</si>
  <si>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</si>
  <si>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</si>
  <si>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</si>
  <si>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</si>
  <si>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</si>
  <si>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</si>
  <si>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</si>
  <si>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</si>
  <si>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</si>
  <si>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</si>
  <si>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</si>
  <si>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</si>
  <si>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</si>
  <si>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</si>
  <si>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</si>
  <si>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</si>
  <si>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</si>
  <si>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</si>
  <si>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</si>
  <si>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</si>
  <si>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</si>
  <si>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</si>
  <si>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</si>
  <si>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</si>
  <si>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</si>
  <si>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</si>
  <si>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</si>
  <si>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</si>
  <si>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</si>
  <si>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</si>
  <si>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</si>
  <si>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</si>
  <si>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</si>
  <si>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</si>
  <si>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</si>
  <si>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</si>
  <si>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</si>
  <si>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</si>
  <si>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</si>
  <si>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</si>
  <si>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</si>
  <si>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</si>
  <si>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</si>
  <si>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</si>
  <si>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</si>
  <si>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</si>
  <si>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</si>
  <si>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</si>
  <si>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</si>
  <si>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</si>
  <si>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</si>
  <si>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</si>
  <si>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</si>
  <si>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</si>
  <si>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</si>
  <si>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</si>
  <si>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</si>
  <si>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</si>
  <si>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</si>
  <si>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</si>
  <si>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</si>
  <si>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</si>
  <si>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</si>
  <si>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</si>
  <si>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</si>
  <si>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</si>
  <si>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</si>
  <si>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</si>
  <si>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</si>
  <si>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</si>
  <si>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</si>
  <si>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</si>
  <si>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</si>
  <si>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</si>
  <si>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</si>
  <si>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</si>
  <si>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</si>
  <si>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</si>
  <si>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</si>
  <si>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</si>
  <si>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</si>
  <si>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</si>
  <si>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</si>
  <si>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</si>
  <si>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</si>
  <si>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</si>
  <si>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</si>
  <si>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</si>
  <si>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</si>
  <si>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</si>
  <si>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</si>
  <si>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</si>
  <si>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</si>
  <si>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</si>
  <si>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</si>
  <si>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</si>
  <si>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</si>
  <si>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</si>
  <si>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</si>
  <si>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</si>
  <si>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</si>
  <si>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</si>
  <si>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</si>
  <si>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</si>
  <si>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</si>
  <si>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</si>
  <si>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</si>
  <si>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</si>
  <si>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</si>
  <si>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</si>
  <si>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</si>
  <si>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</si>
  <si>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</si>
  <si>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</si>
  <si>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</si>
  <si>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</si>
  <si>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</si>
  <si>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</si>
  <si>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</si>
  <si>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</si>
  <si>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</si>
  <si>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</si>
  <si>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</si>
  <si>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</si>
  <si>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</si>
  <si>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</si>
  <si>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</si>
  <si>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</si>
  <si>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</si>
  <si>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</si>
  <si>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</si>
  <si>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</si>
  <si>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</si>
  <si>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</si>
  <si>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</si>
  <si>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</si>
  <si>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</si>
  <si>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</si>
  <si>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</si>
  <si>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</si>
  <si>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</si>
  <si>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</si>
  <si>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</si>
  <si>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</si>
  <si>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</si>
  <si>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</si>
  <si>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</si>
  <si>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</si>
  <si>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</si>
  <si>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</si>
  <si>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</si>
  <si>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</si>
  <si>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</si>
  <si>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</si>
  <si>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</si>
  <si>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</si>
  <si>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</si>
  <si>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</si>
  <si>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</si>
  <si>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</si>
  <si>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</si>
  <si>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</si>
  <si>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</si>
  <si>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</si>
  <si>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</si>
  <si>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</si>
  <si>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</si>
  <si>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</si>
  <si>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</si>
  <si>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</si>
  <si>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</si>
  <si>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</si>
  <si>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</si>
  <si>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</si>
  <si>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</si>
  <si>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</si>
  <si>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</si>
  <si>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</si>
  <si>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</si>
  <si>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</si>
  <si>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</si>
  <si>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</si>
  <si>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</si>
  <si>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</si>
  <si>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</si>
  <si>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</si>
  <si>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</si>
  <si>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</si>
  <si>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</si>
  <si>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</si>
  <si>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</si>
  <si>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</si>
  <si>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</si>
  <si>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</si>
  <si>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</si>
  <si>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</si>
  <si>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</si>
  <si>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</si>
  <si>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</si>
  <si>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</si>
  <si>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</si>
  <si>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</si>
  <si>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</si>
  <si>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</si>
  <si>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</si>
  <si>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</si>
  <si>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</si>
  <si>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</si>
  <si>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</si>
  <si>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</si>
  <si>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</si>
  <si>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</si>
  <si>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</si>
  <si>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</si>
  <si>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</si>
  <si>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</si>
  <si>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</si>
  <si>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</si>
  <si>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</si>
  <si>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</si>
  <si>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</si>
  <si>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</si>
  <si>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</si>
  <si>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</si>
  <si>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</si>
  <si>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</si>
  <si>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</si>
  <si>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</si>
  <si>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</si>
  <si>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</si>
  <si>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</si>
  <si>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</si>
  <si>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</si>
  <si>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</si>
  <si>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</si>
  <si>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</si>
  <si>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</si>
  <si>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</si>
  <si>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</si>
  <si>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</si>
  <si>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</si>
  <si>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</si>
  <si>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</si>
  <si>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</si>
  <si>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</si>
  <si>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</si>
  <si>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</si>
  <si>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</si>
  <si>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</si>
  <si>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</si>
  <si>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</si>
  <si>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</si>
  <si>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</si>
  <si>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</si>
  <si>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</si>
  <si>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</si>
  <si>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</si>
  <si>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</si>
  <si>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</si>
  <si>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</si>
  <si>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</si>
  <si>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</si>
  <si>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</si>
  <si>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</si>
  <si>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</si>
  <si>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</si>
  <si>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</si>
  <si>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</si>
  <si>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</si>
  <si>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</si>
  <si>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</si>
  <si>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</si>
  <si>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</si>
  <si>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</si>
  <si>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</si>
  <si>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</si>
  <si>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</si>
  <si>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</si>
  <si>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</si>
  <si>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</si>
  <si>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</si>
  <si>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</si>
  <si>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</si>
  <si>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</si>
  <si>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</si>
  <si>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</si>
  <si>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</si>
  <si>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</si>
  <si>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</si>
  <si>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</si>
  <si>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</si>
  <si>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</si>
  <si>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</si>
  <si>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</si>
  <si>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</si>
  <si>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</si>
  <si>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</si>
  <si>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</si>
  <si>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</si>
  <si>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</si>
  <si>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</si>
  <si>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</si>
  <si>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</si>
  <si>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</si>
  <si>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</si>
  <si>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</si>
  <si>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</si>
  <si>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</si>
  <si>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</si>
  <si>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</si>
  <si>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</si>
  <si>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</si>
  <si>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</si>
  <si>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</si>
  <si>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</si>
  <si>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</si>
  <si>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</si>
  <si>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</si>
  <si>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</si>
  <si>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</si>
  <si>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</si>
  <si>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</si>
  <si>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</si>
  <si>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</si>
  <si>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</si>
  <si>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</si>
  <si>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</si>
  <si>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</si>
  <si>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</si>
  <si>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</si>
  <si>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</si>
  <si>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</si>
  <si>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</si>
  <si>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</si>
  <si>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</si>
  <si>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</si>
  <si>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</si>
  <si>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</si>
  <si>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</si>
  <si>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</si>
  <si>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</si>
  <si>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</si>
  <si>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</si>
  <si>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</si>
  <si>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</si>
  <si>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</si>
  <si>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</si>
  <si>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</si>
  <si>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</si>
  <si>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</si>
  <si>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</si>
  <si>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</si>
  <si>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</si>
  <si>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</si>
  <si>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</si>
  <si>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</si>
  <si>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</si>
  <si>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</si>
  <si>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</si>
  <si>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</si>
  <si>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</si>
  <si>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</si>
  <si>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</si>
  <si>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</si>
  <si>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</si>
  <si>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</si>
  <si>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</si>
  <si>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</si>
  <si>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</si>
  <si>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</si>
  <si>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</si>
  <si>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</si>
  <si>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</si>
  <si>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</si>
  <si>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</si>
  <si>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</si>
  <si>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</si>
  <si>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</si>
  <si>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</si>
  <si>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</si>
  <si>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</si>
  <si>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</si>
  <si>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</si>
  <si>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</si>
  <si>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</si>
  <si>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</si>
  <si>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</si>
  <si>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</si>
  <si>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</si>
  <si>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</si>
  <si>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</si>
  <si>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</si>
  <si>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</si>
  <si>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</si>
  <si>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</si>
  <si>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</si>
  <si>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</si>
  <si>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</si>
  <si>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</si>
  <si>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</si>
  <si>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</si>
  <si>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</si>
  <si>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</si>
  <si>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</si>
  <si>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</si>
  <si>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</si>
  <si>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</si>
  <si>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</si>
  <si>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</si>
  <si>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</si>
  <si>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</si>
  <si>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</si>
  <si>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</si>
  <si>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</si>
  <si>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</si>
  <si>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</si>
  <si>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</si>
  <si>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</si>
  <si>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</si>
  <si>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</si>
  <si>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</si>
  <si>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</si>
  <si>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</si>
  <si>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</si>
  <si>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</si>
  <si>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</si>
  <si>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</si>
  <si>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</si>
  <si>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</si>
  <si>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</si>
  <si>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</si>
  <si>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</si>
  <si>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</si>
  <si>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</si>
  <si>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</si>
  <si>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</si>
  <si>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</si>
  <si>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</si>
  <si>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</si>
  <si>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</si>
  <si>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</si>
  <si>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</si>
  <si>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</si>
  <si>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</si>
  <si>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</si>
  <si>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</si>
  <si>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</si>
  <si>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</si>
  <si>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</si>
  <si>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</si>
  <si>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</si>
  <si>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</si>
  <si>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</si>
  <si>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</si>
  <si>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</si>
  <si>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</si>
  <si>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</si>
  <si>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</si>
  <si>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</si>
  <si>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</si>
  <si>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</si>
  <si>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</si>
  <si>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</si>
  <si>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</si>
  <si>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</si>
  <si>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</si>
  <si>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</si>
  <si>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</si>
  <si>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</si>
  <si>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</si>
  <si>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</si>
  <si>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</si>
  <si>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</si>
  <si>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</si>
  <si>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</si>
  <si>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</si>
  <si>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</si>
  <si>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</si>
  <si>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</si>
  <si>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</si>
  <si>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</si>
  <si>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</si>
  <si>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</si>
  <si>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</si>
  <si>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</si>
  <si>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</si>
  <si>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</si>
  <si>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</si>
  <si>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</si>
  <si>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</si>
  <si>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</si>
  <si>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</si>
  <si>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</si>
  <si>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</si>
  <si>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</si>
  <si>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</si>
  <si>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</si>
  <si>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</si>
  <si>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</si>
  <si>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</si>
  <si>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</si>
  <si>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</si>
  <si>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</si>
  <si>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</si>
  <si>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</si>
  <si>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</si>
  <si>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</si>
  <si>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</si>
  <si>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</si>
  <si>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</si>
  <si>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</si>
  <si>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</si>
  <si>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</si>
  <si>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</si>
  <si>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</si>
  <si>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</si>
  <si>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</si>
  <si>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</si>
  <si>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</si>
  <si>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</si>
  <si>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</si>
  <si>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</si>
  <si>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</si>
  <si>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</si>
  <si>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</si>
  <si>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</si>
  <si>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</si>
  <si>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</si>
  <si>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</si>
  <si>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</si>
  <si>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</si>
  <si>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</si>
  <si>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</si>
  <si>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</si>
  <si>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</si>
  <si>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</si>
  <si>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</si>
  <si>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</si>
  <si>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</si>
  <si>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</si>
  <si>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</si>
  <si>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</si>
  <si>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</si>
  <si>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</si>
  <si>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</si>
  <si>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</si>
  <si>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</si>
  <si>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</si>
  <si>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</si>
  <si>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</si>
  <si>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</si>
  <si>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</si>
  <si>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</si>
  <si>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</si>
  <si>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</si>
  <si>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</si>
  <si>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</si>
  <si>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</si>
  <si>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</si>
  <si>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</si>
  <si>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</si>
  <si>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</si>
  <si>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</si>
  <si>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</si>
  <si>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</si>
  <si>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</si>
  <si>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</si>
  <si>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</si>
  <si>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</si>
  <si>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</si>
  <si>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</si>
  <si>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</si>
  <si>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</si>
  <si>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</si>
  <si>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</si>
  <si>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</si>
  <si>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</si>
  <si>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</si>
  <si>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</si>
  <si>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</si>
  <si>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</si>
  <si>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</si>
  <si>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</si>
  <si>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</si>
  <si>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</si>
  <si>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</si>
  <si>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</si>
  <si>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</si>
  <si>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</si>
  <si>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</si>
  <si>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</si>
  <si>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</si>
  <si>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</si>
  <si>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</si>
  <si>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</si>
  <si>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</si>
  <si>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</si>
  <si>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</si>
  <si>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</si>
  <si>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</si>
  <si>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</si>
  <si>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</si>
  <si>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</si>
  <si>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</si>
  <si>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</si>
  <si>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</si>
  <si>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</si>
  <si>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</si>
  <si>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</si>
  <si>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</si>
  <si>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</si>
  <si>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</si>
  <si>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</si>
  <si>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</si>
  <si>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</si>
  <si>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</si>
  <si>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</si>
  <si>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</si>
  <si>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</si>
  <si>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</si>
  <si>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</si>
  <si>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</si>
  <si>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</si>
  <si>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</si>
  <si>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</si>
  <si>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</si>
  <si>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</si>
  <si>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</si>
  <si>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</si>
  <si>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</si>
  <si>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</si>
  <si>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</si>
  <si>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</si>
  <si>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</si>
  <si>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</si>
  <si>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</si>
  <si>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</si>
  <si>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</si>
  <si>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</si>
  <si>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</si>
  <si>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</si>
  <si>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</si>
  <si>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</si>
  <si>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</si>
  <si>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</si>
  <si>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</si>
  <si>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</si>
  <si>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</si>
  <si>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</si>
  <si>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</si>
  <si>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</si>
  <si>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</si>
  <si>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</si>
  <si>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</si>
  <si>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</si>
  <si>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</si>
  <si>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</si>
  <si>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</si>
  <si>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</si>
  <si>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</si>
  <si>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</si>
  <si>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</si>
  <si>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</si>
  <si>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</si>
  <si>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</si>
  <si>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</si>
  <si>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</si>
  <si>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</si>
  <si>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</si>
  <si>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</si>
  <si>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</si>
  <si>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</si>
  <si>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</si>
  <si>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</si>
  <si>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</si>
  <si>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</si>
  <si>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</si>
  <si>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</si>
  <si>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</si>
  <si>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</si>
  <si>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</si>
  <si>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</si>
  <si>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</si>
  <si>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</si>
  <si>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</si>
  <si>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</si>
  <si>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</si>
  <si>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</si>
  <si>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</si>
  <si>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</si>
  <si>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</si>
  <si>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</si>
  <si>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</si>
  <si>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</si>
  <si>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</si>
  <si>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</si>
  <si>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</si>
  <si>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</si>
  <si>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</si>
  <si>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</si>
  <si>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</si>
  <si>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</si>
  <si>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</si>
  <si>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</si>
  <si>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</si>
  <si>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</si>
  <si>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</si>
  <si>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</si>
  <si>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</si>
  <si>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</si>
  <si>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</si>
  <si>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</si>
  <si>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</si>
  <si>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</si>
  <si>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</si>
  <si>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</si>
  <si>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</si>
  <si>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</si>
  <si>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</si>
  <si>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</si>
  <si>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</si>
  <si>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</si>
  <si>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</si>
  <si>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</si>
  <si>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</si>
  <si>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</si>
  <si>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</si>
  <si>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</si>
  <si>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</si>
  <si>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</si>
  <si>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</si>
  <si>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</si>
  <si>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</si>
  <si>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</si>
  <si>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</si>
  <si>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</si>
  <si>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</si>
  <si>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</si>
  <si>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</si>
  <si>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</si>
  <si>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</si>
  <si>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</si>
  <si>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</si>
  <si>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</si>
  <si>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</si>
  <si>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</si>
  <si>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</si>
  <si>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</si>
  <si>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</si>
  <si>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</si>
  <si>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</si>
  <si>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</si>
  <si>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</si>
  <si>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</si>
  <si>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</si>
  <si>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</si>
  <si>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</si>
  <si>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</si>
  <si>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</si>
  <si>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</si>
  <si>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</si>
  <si>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</si>
  <si>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</si>
  <si>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</si>
  <si>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</si>
  <si>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</si>
  <si>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</si>
  <si>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</si>
  <si>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</si>
  <si>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</si>
  <si>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</si>
  <si>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</si>
  <si>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</si>
  <si>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</si>
  <si>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</si>
  <si>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</si>
  <si>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</si>
  <si>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</si>
  <si>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</si>
  <si>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</si>
  <si>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</si>
  <si>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</si>
  <si>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</si>
  <si>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</si>
  <si>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</si>
  <si>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</si>
  <si>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</si>
  <si>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</si>
  <si>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</si>
  <si>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</si>
  <si>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</si>
  <si>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</si>
  <si>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</si>
  <si>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</si>
  <si>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</si>
  <si>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</si>
  <si>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</si>
  <si>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</si>
  <si>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</si>
  <si>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</si>
  <si>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</si>
  <si>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</si>
  <si>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</si>
  <si>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</si>
  <si>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</si>
  <si>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</si>
  <si>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</si>
  <si>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</si>
  <si>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</si>
  <si>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</si>
  <si>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</si>
  <si>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</si>
  <si>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</si>
  <si>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</si>
  <si>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</si>
  <si>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</si>
  <si>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</si>
  <si>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</si>
  <si>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</si>
  <si>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</si>
  <si>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</si>
  <si>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</si>
  <si>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</si>
  <si>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</si>
  <si>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</si>
  <si>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</si>
  <si>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</si>
  <si>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</si>
  <si>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</si>
  <si>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</si>
  <si>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</si>
  <si>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</si>
  <si>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</si>
  <si>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</si>
  <si>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</si>
  <si>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</si>
  <si>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</si>
  <si>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</si>
  <si>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</si>
  <si>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</si>
  <si>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</si>
  <si>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</si>
  <si>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</si>
  <si>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</si>
  <si>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</si>
  <si>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</si>
  <si>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</si>
  <si>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</si>
  <si>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</si>
  <si>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</si>
  <si>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</si>
  <si>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</si>
  <si>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</si>
  <si>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</si>
  <si>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</si>
  <si>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</si>
  <si>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</si>
  <si>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</si>
  <si>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</si>
  <si>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</si>
  <si>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</si>
  <si>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</si>
  <si>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</si>
  <si>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</si>
  <si>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</si>
  <si>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</si>
  <si>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</si>
  <si>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</si>
  <si>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</si>
  <si>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</si>
  <si>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</si>
  <si>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</si>
  <si>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</si>
  <si>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</si>
  <si>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</si>
  <si>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</si>
  <si>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</si>
  <si>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</si>
  <si>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</si>
  <si>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</si>
  <si>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</si>
  <si>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</si>
  <si>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</si>
  <si>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</si>
  <si>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</si>
  <si>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</si>
  <si>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</si>
  <si>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</si>
  <si>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</si>
  <si>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</si>
  <si>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</si>
  <si>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</si>
  <si>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</si>
  <si>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</si>
  <si>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</si>
  <si>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</si>
  <si>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</si>
  <si>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</si>
  <si>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</si>
  <si>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</si>
  <si>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</si>
  <si>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</si>
  <si>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</si>
  <si>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</si>
  <si>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</si>
  <si>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</si>
  <si>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</si>
  <si>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</si>
  <si>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</si>
  <si>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</si>
  <si>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</si>
  <si>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</si>
  <si>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</si>
  <si>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</si>
  <si>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</si>
  <si>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</si>
  <si>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</si>
  <si>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</si>
  <si>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</si>
  <si>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</si>
  <si>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</si>
  <si>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</si>
  <si>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</si>
  <si>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</si>
  <si>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</si>
  <si>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</si>
  <si>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</si>
  <si>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</si>
  <si>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</si>
  <si>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</si>
  <si>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</si>
  <si>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</si>
  <si>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</si>
  <si>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</si>
  <si>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</si>
  <si>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</si>
  <si>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</si>
  <si>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</si>
  <si>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</si>
  <si>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</si>
  <si>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</si>
  <si>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</si>
  <si>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</si>
  <si>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</si>
  <si>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</si>
  <si>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</si>
  <si>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</si>
  <si>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</si>
  <si>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</si>
  <si>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</si>
  <si>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</si>
  <si>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</si>
  <si>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</si>
  <si>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</si>
  <si>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</si>
  <si>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</si>
  <si>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</si>
  <si>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</si>
  <si>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</si>
  <si>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</si>
  <si>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</si>
  <si>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</si>
  <si>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</si>
  <si>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</si>
  <si>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</si>
  <si>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</si>
  <si>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</si>
  <si>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</si>
  <si>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</si>
  <si>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</si>
  <si>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</si>
  <si>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</si>
  <si>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</si>
  <si>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</si>
  <si>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</si>
  <si>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</si>
  <si>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</si>
  <si>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</si>
  <si>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</si>
  <si>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</si>
  <si>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</si>
  <si>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</si>
  <si>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</si>
  <si>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</si>
  <si>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</si>
  <si>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</si>
  <si>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</si>
  <si>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</si>
  <si>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</si>
  <si>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</si>
  <si>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</si>
  <si>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</si>
  <si>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</si>
  <si>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</si>
  <si>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</si>
  <si>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</si>
  <si>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</si>
  <si>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</si>
  <si>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</si>
  <si>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</si>
  <si>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</si>
  <si>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</si>
  <si>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</si>
  <si>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</si>
  <si>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</si>
  <si>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</si>
  <si>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</si>
  <si>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</si>
  <si>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</si>
  <si>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</si>
  <si>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</si>
  <si>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</si>
  <si>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</si>
  <si>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</si>
  <si>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</si>
  <si>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</si>
  <si>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</si>
  <si>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</si>
  <si>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</si>
  <si>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</si>
  <si>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</si>
  <si>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</si>
  <si>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</si>
  <si>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</si>
  <si>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</si>
  <si>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</si>
  <si>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</si>
  <si>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</si>
  <si>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</si>
  <si>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</si>
  <si>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</si>
  <si>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</si>
  <si>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</si>
  <si>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</si>
  <si>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</si>
  <si>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</si>
  <si>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</si>
  <si>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</si>
  <si>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</si>
  <si>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</si>
  <si>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</si>
  <si>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</si>
  <si>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</si>
  <si>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</si>
  <si>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</si>
  <si>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</si>
  <si>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</si>
  <si>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</si>
  <si>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</si>
  <si>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</si>
  <si>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</si>
  <si>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</si>
  <si>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</si>
  <si>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</si>
  <si>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</si>
  <si>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</si>
  <si>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</si>
  <si>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</si>
  <si>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</si>
  <si>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</si>
  <si>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</si>
  <si>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</si>
  <si>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</si>
  <si>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</si>
  <si>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</si>
  <si>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</si>
  <si>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</si>
  <si>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</si>
  <si>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</si>
  <si>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</si>
  <si>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</si>
  <si>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</si>
  <si>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</si>
  <si>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</si>
  <si>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</si>
  <si>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</si>
  <si>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</si>
  <si>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</si>
  <si>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</si>
  <si>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</si>
  <si>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</si>
  <si>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</si>
  <si>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</si>
  <si>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</si>
  <si>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</si>
  <si>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</si>
  <si>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</si>
  <si>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</si>
  <si>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</si>
  <si>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</si>
  <si>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</si>
  <si>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</si>
  <si>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</si>
  <si>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</si>
  <si>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</si>
  <si>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</si>
  <si>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</si>
  <si>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</si>
  <si>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</si>
  <si>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</si>
  <si>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</si>
  <si>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</si>
  <si>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</si>
  <si>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</si>
  <si>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</si>
  <si>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</si>
  <si>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</si>
  <si>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</si>
  <si>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</si>
  <si>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</si>
  <si>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</si>
  <si>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</si>
  <si>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</si>
  <si>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</si>
  <si>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</si>
  <si>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</si>
  <si>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</si>
  <si>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</si>
  <si>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</si>
  <si>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</si>
  <si>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</si>
  <si>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</si>
  <si>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</si>
  <si>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</si>
  <si>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</si>
  <si>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</si>
  <si>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</si>
  <si>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</si>
  <si>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</si>
  <si>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</si>
  <si>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</si>
  <si>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</si>
  <si>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</si>
  <si>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</si>
  <si>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</si>
  <si>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</si>
  <si>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</si>
  <si>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</si>
  <si>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</si>
  <si>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</si>
  <si>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</si>
  <si>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</si>
  <si>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</si>
  <si>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</si>
  <si>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</si>
  <si>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</si>
  <si>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</si>
  <si>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</si>
  <si>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</si>
  <si>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</si>
  <si>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</si>
  <si>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</si>
  <si>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</si>
  <si>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</si>
  <si>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</si>
  <si>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</si>
  <si>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</si>
  <si>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</si>
  <si>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</si>
  <si>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</si>
  <si>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</si>
  <si>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</si>
  <si>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</si>
  <si>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</si>
  <si>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</si>
  <si>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</si>
  <si>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</si>
  <si>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</si>
  <si>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</si>
  <si>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</si>
  <si>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</si>
  <si>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</si>
  <si>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</si>
  <si>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</si>
  <si>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</si>
  <si>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</si>
  <si>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</si>
  <si>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</si>
  <si>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</si>
  <si>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</si>
  <si>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</si>
  <si>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</si>
  <si>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</si>
  <si>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</si>
  <si>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</si>
  <si>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</si>
  <si>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</si>
  <si>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</si>
  <si>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</si>
  <si>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</si>
  <si>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</si>
  <si>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</si>
  <si>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</si>
  <si>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</si>
  <si>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</si>
  <si>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</si>
  <si>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</si>
  <si>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</si>
  <si>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</si>
  <si>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</si>
  <si>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</si>
  <si>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</si>
  <si>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</si>
  <si>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</si>
  <si>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</si>
  <si>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</si>
  <si>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</si>
  <si>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</si>
  <si>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</si>
  <si>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</si>
  <si>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</si>
  <si>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</si>
  <si>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</si>
  <si>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</si>
  <si>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</si>
  <si>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</si>
  <si>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</si>
  <si>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</si>
  <si>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</si>
  <si>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</si>
  <si>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</si>
  <si>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</si>
  <si>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</si>
  <si>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</si>
  <si>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</si>
  <si>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</si>
  <si>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</si>
  <si>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</si>
  <si>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</si>
  <si>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</si>
  <si>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</si>
  <si>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</si>
  <si>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</si>
  <si>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</si>
  <si>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</si>
  <si>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</si>
  <si>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</si>
  <si>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</si>
  <si>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</si>
  <si>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</si>
  <si>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</si>
  <si>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</si>
  <si>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</si>
  <si>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</si>
  <si>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</si>
  <si>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</si>
  <si>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</si>
  <si>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</si>
  <si>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</si>
  <si>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</si>
  <si>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</si>
  <si>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</si>
  <si>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</si>
  <si>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</si>
  <si>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</si>
  <si>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</si>
  <si>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</si>
  <si>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</si>
  <si>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</si>
  <si>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</si>
  <si>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</si>
  <si>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</si>
  <si>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</si>
  <si>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</si>
  <si>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</si>
  <si>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</si>
  <si>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</si>
  <si>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</si>
  <si>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</si>
  <si>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</si>
  <si>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</si>
  <si>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</si>
  <si>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</si>
  <si>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</si>
  <si>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</si>
  <si>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</si>
  <si>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</si>
  <si>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</si>
  <si>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</si>
  <si>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</si>
  <si>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</si>
  <si>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</si>
  <si>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</si>
  <si>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</si>
  <si>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</si>
  <si>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</si>
  <si>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</si>
  <si>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</si>
  <si>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</si>
  <si>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</si>
  <si>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</si>
  <si>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</si>
  <si>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</si>
  <si>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</si>
  <si>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</si>
  <si>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</si>
  <si>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</si>
  <si>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</si>
  <si>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</si>
  <si>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</si>
  <si>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</si>
  <si>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</si>
  <si>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</si>
  <si>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</si>
  <si>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</si>
  <si>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</si>
  <si>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</si>
  <si>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</si>
  <si>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</si>
  <si>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</si>
  <si>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</si>
  <si>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</si>
  <si>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</si>
  <si>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</si>
  <si>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</si>
  <si>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</si>
  <si>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</si>
  <si>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</si>
  <si>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</si>
  <si>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</si>
  <si>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</si>
  <si>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</si>
  <si>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</si>
  <si>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</si>
  <si>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</si>
  <si>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</si>
  <si>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</si>
  <si>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</si>
  <si>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</si>
  <si>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</si>
  <si>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</si>
  <si>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</si>
  <si>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</si>
  <si>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</si>
  <si>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</si>
  <si>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</si>
  <si>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</si>
  <si>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</si>
  <si>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</si>
  <si>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</si>
  <si>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</si>
  <si>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</si>
  <si>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</si>
  <si>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</si>
  <si>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</si>
  <si>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</si>
  <si>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</si>
  <si>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</si>
  <si>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</si>
  <si>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</si>
  <si>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</si>
  <si>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</si>
  <si>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</si>
  <si>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</si>
  <si>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</si>
  <si>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</si>
  <si>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</si>
  <si>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</si>
  <si>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</si>
  <si>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</si>
  <si>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</si>
  <si>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</si>
  <si>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</si>
  <si>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</si>
  <si>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</si>
  <si>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</si>
  <si>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</si>
  <si>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</si>
  <si>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</si>
  <si>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</si>
  <si>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</si>
  <si>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</si>
  <si>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</si>
  <si>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</si>
  <si>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</si>
  <si>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</si>
  <si>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</si>
  <si>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</si>
  <si>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</si>
  <si>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</si>
  <si>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</si>
  <si>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</si>
  <si>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</si>
  <si>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</si>
  <si>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</si>
  <si>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</si>
  <si>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</si>
  <si>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</si>
  <si>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</si>
  <si>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</si>
  <si>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</si>
  <si>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</si>
  <si>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</si>
  <si>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</si>
  <si>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</si>
  <si>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</si>
  <si>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</si>
  <si>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</si>
  <si>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</si>
  <si>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</si>
  <si>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</si>
  <si>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</si>
  <si>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</si>
  <si>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</si>
  <si>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</si>
  <si>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</si>
  <si>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</si>
  <si>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</si>
  <si>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</si>
  <si>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</si>
  <si>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</si>
  <si>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</si>
  <si>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</si>
  <si>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</si>
  <si>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</si>
  <si>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</si>
  <si>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</si>
  <si>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</si>
  <si>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</si>
  <si>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</si>
  <si>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</si>
  <si>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</si>
  <si>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</si>
  <si>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</si>
  <si>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</si>
  <si>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</si>
  <si>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</si>
  <si>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</si>
  <si>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</si>
  <si>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</si>
  <si>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</si>
  <si>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</si>
  <si>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</si>
  <si>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</si>
  <si>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</si>
  <si>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</si>
  <si>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</si>
  <si>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</si>
  <si>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</si>
  <si>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</si>
  <si>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</si>
  <si>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</si>
  <si>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</si>
  <si>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</si>
  <si>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</si>
  <si>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</si>
  <si>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</si>
  <si>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</si>
  <si>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</si>
  <si>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</si>
  <si>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</si>
  <si>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</si>
  <si>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</si>
  <si>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</si>
  <si>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</si>
  <si>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</si>
  <si>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</si>
  <si>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</si>
  <si>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</si>
  <si>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</si>
  <si>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</si>
  <si>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</si>
  <si>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</si>
  <si>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</si>
  <si>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</si>
  <si>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</si>
  <si>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</si>
  <si>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</si>
  <si>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</si>
  <si>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</si>
  <si>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</si>
  <si>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</si>
  <si>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</si>
  <si>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</si>
  <si>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</si>
  <si>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</si>
  <si>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</si>
  <si>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</si>
  <si>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</si>
  <si>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</si>
  <si>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</si>
  <si>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</si>
  <si>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</si>
  <si>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</si>
  <si>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</si>
  <si>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</si>
  <si>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</si>
  <si>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</si>
  <si>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</si>
  <si>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</si>
  <si>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</si>
  <si>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</si>
  <si>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</si>
  <si>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</si>
  <si>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</si>
  <si>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</si>
  <si>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</si>
  <si>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</si>
  <si>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</si>
  <si>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</si>
  <si>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</si>
  <si>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</si>
  <si>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</si>
  <si>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</si>
  <si>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</si>
  <si>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</si>
  <si>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</si>
  <si>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</si>
  <si>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</si>
  <si>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</si>
  <si>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</si>
  <si>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</si>
  <si>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</si>
  <si>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</si>
  <si>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</si>
  <si>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</si>
  <si>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</si>
  <si>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</si>
  <si>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</si>
  <si>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</si>
  <si>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</si>
  <si>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</si>
  <si>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</si>
  <si>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</si>
  <si>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</si>
  <si>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</si>
  <si>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</si>
  <si>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</si>
  <si>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</si>
  <si>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</si>
  <si>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</si>
  <si>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</si>
  <si>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</si>
  <si>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</si>
  <si>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</si>
  <si>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</si>
  <si>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</si>
  <si>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</si>
  <si>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</si>
  <si>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</si>
  <si>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</si>
  <si>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</si>
  <si>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</si>
  <si>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</si>
  <si>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</si>
  <si>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</si>
  <si>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</si>
  <si>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</si>
  <si>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</si>
  <si>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</si>
  <si>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</si>
  <si>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</si>
  <si>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</si>
  <si>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</si>
  <si>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</si>
  <si>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</si>
  <si>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</si>
  <si>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</si>
  <si>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</si>
  <si>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</si>
  <si>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</si>
  <si>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</si>
  <si>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</si>
  <si>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</si>
  <si>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</si>
  <si>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</si>
  <si>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</si>
  <si>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</si>
  <si>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</si>
  <si>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</si>
  <si>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</si>
  <si>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</si>
  <si>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</si>
  <si>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</si>
  <si>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</si>
  <si>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</si>
  <si>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</si>
  <si>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</si>
  <si>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</si>
  <si>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</si>
  <si>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</si>
  <si>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</si>
  <si>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</si>
  <si>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</si>
  <si>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</si>
  <si>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</si>
  <si>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</si>
  <si>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</si>
  <si>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</si>
  <si>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</si>
  <si>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</si>
  <si>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</si>
  <si>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</si>
  <si>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</si>
  <si>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</si>
  <si>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</si>
  <si>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</si>
  <si>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</si>
  <si>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</si>
  <si>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</si>
  <si>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</si>
  <si>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</si>
  <si>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</si>
  <si>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</si>
  <si>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</si>
  <si>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</si>
  <si>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</si>
  <si>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</si>
  <si>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</si>
  <si>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</si>
  <si>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</si>
  <si>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</si>
  <si>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</si>
  <si>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</si>
  <si>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</si>
  <si>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</si>
  <si>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</si>
  <si>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</si>
  <si>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</si>
  <si>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</si>
  <si>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</si>
  <si>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</si>
  <si>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</si>
  <si>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</si>
  <si>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</si>
  <si>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</si>
  <si>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</si>
  <si>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</si>
  <si>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</si>
  <si>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</si>
  <si>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</si>
  <si>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</si>
  <si>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</si>
  <si>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</si>
  <si>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</si>
  <si>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</si>
  <si>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</si>
  <si>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</si>
  <si>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</si>
  <si>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</si>
  <si>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</si>
  <si>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</si>
  <si>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</si>
  <si>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</si>
  <si>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</si>
  <si>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</si>
  <si>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</si>
  <si>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</si>
  <si>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</si>
  <si>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</si>
  <si>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</si>
  <si>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</si>
  <si>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</si>
  <si>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</si>
  <si>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</si>
  <si>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</si>
  <si>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</si>
  <si>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</si>
  <si>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</si>
  <si>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</si>
  <si>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</si>
  <si>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</si>
  <si>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</si>
  <si>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</si>
  <si>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</si>
  <si>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</si>
  <si>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</si>
  <si>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</si>
  <si>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</si>
  <si>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</si>
  <si>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</si>
  <si>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</si>
  <si>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</si>
  <si>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</si>
  <si>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</si>
  <si>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</si>
  <si>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</si>
  <si>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</si>
  <si>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</si>
  <si>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</si>
  <si>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</si>
  <si>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</si>
  <si>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</si>
  <si>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</si>
  <si>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</si>
  <si>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</si>
  <si>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</si>
  <si>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</si>
  <si>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</si>
  <si>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</si>
  <si>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</si>
  <si>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</si>
  <si>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</si>
  <si>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</si>
  <si>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</si>
  <si>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</si>
  <si>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</si>
  <si>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</si>
  <si>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</si>
  <si>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</si>
  <si>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</si>
  <si>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</si>
  <si>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</si>
  <si>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</si>
  <si>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</si>
  <si>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</si>
  <si>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</si>
  <si>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</si>
  <si>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</si>
  <si>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</si>
  <si>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</si>
  <si>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</si>
  <si>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</si>
  <si>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</si>
  <si>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</si>
  <si>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</si>
  <si>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</si>
  <si>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</si>
  <si>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</si>
  <si>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</si>
  <si>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</si>
  <si>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</si>
  <si>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</si>
  <si>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</si>
  <si>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</si>
  <si>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</si>
  <si>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</si>
  <si>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</si>
  <si>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</si>
  <si>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</si>
  <si>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</si>
  <si>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</si>
  <si>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</si>
  <si>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</si>
  <si>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</si>
  <si>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</si>
  <si>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</si>
  <si>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</si>
  <si>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</si>
  <si>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</si>
  <si>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</si>
  <si>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</si>
  <si>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</si>
  <si>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</si>
  <si>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</si>
  <si>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</si>
  <si>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</si>
  <si>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</si>
  <si>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</si>
  <si>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</si>
  <si>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</si>
  <si>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</si>
  <si>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</si>
  <si>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</si>
  <si>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</si>
  <si>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</si>
  <si>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</si>
  <si>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</si>
  <si>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</si>
  <si>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</si>
  <si>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</si>
  <si>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</si>
  <si>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</si>
  <si>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</si>
  <si>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</si>
  <si>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</si>
  <si>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</si>
  <si>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</si>
  <si>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</si>
  <si>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</si>
  <si>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</si>
  <si>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</si>
  <si>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</si>
  <si>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</si>
  <si>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</si>
  <si>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</si>
  <si>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</si>
  <si>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</si>
  <si>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</si>
  <si>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</si>
  <si>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</si>
  <si>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</si>
  <si>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</si>
  <si>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</si>
  <si>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</si>
  <si>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</si>
  <si>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</si>
  <si>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</si>
  <si>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</si>
  <si>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</si>
  <si>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</si>
  <si>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</si>
  <si>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</si>
  <si>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</si>
  <si>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</si>
  <si>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</si>
  <si>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</si>
  <si>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</si>
  <si>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</si>
  <si>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</si>
  <si>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</si>
  <si>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</si>
  <si>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</si>
  <si>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</si>
  <si>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</si>
  <si>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</si>
  <si>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</si>
  <si>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</si>
  <si>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</si>
  <si>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</si>
  <si>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</si>
  <si>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</si>
  <si>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</si>
  <si>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</si>
  <si>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</si>
  <si>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</si>
  <si>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</si>
  <si>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</si>
  <si>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</si>
  <si>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</si>
  <si>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</si>
  <si>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</si>
  <si>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</si>
  <si>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</si>
  <si>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</si>
  <si>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</si>
  <si>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</si>
  <si>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</si>
  <si>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</si>
  <si>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</si>
  <si>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</si>
  <si>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</si>
  <si>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</si>
  <si>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</si>
  <si>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</si>
  <si>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</si>
  <si>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</si>
  <si>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</si>
  <si>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</si>
  <si>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</si>
  <si>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</si>
  <si>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</si>
  <si>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</si>
  <si>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</si>
  <si>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</si>
  <si>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</si>
  <si>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</si>
  <si>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</si>
  <si>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</si>
  <si>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</si>
  <si>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</si>
  <si>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</si>
  <si>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</si>
  <si>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</si>
  <si>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</si>
  <si>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</si>
  <si>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</si>
  <si>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</si>
  <si>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</si>
  <si>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</si>
  <si>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</si>
  <si>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</si>
  <si>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</si>
  <si>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</si>
  <si>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</si>
  <si>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</si>
  <si>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</si>
  <si>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</si>
  <si>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</si>
  <si>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</si>
  <si>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</si>
  <si>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</si>
  <si>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</si>
  <si>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</si>
  <si>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</si>
  <si>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</si>
  <si>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</si>
  <si>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</si>
  <si>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</si>
  <si>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</si>
  <si>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</si>
  <si>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</si>
  <si>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</si>
  <si>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</si>
  <si>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</si>
  <si>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</si>
  <si>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</si>
  <si>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</si>
  <si>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</si>
  <si>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</si>
  <si>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</si>
  <si>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</si>
  <si>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</si>
  <si>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</si>
  <si>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</si>
  <si>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</si>
  <si>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</si>
  <si>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</si>
  <si>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</si>
  <si>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</si>
  <si>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</si>
  <si>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</si>
  <si>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</si>
  <si>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</si>
  <si>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</si>
  <si>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</si>
  <si>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</si>
  <si>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</si>
  <si>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</si>
  <si>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</si>
  <si>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</si>
  <si>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</si>
  <si>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</si>
  <si>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</si>
  <si>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</si>
  <si>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</si>
  <si>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</si>
  <si>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</si>
  <si>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</si>
  <si>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</si>
  <si>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</si>
  <si>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</si>
  <si>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</si>
  <si>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</si>
  <si>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</si>
  <si>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</si>
  <si>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</si>
  <si>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</si>
  <si>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</si>
  <si>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</si>
  <si>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</si>
  <si>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</si>
  <si>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</si>
  <si>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</si>
  <si>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</si>
  <si>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</si>
  <si>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</si>
  <si>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</si>
  <si>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</si>
  <si>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</si>
  <si>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</si>
  <si>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</si>
  <si>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</si>
  <si>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</si>
  <si>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</si>
  <si>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</si>
  <si>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</si>
  <si>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</si>
  <si>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</si>
  <si>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</si>
  <si>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</si>
  <si>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</si>
  <si>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</si>
  <si>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</si>
  <si>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</si>
  <si>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</si>
  <si>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</si>
  <si>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</si>
  <si>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</si>
  <si>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</si>
  <si>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</si>
  <si>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</si>
  <si>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</si>
  <si>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</si>
  <si>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</si>
  <si>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</si>
  <si>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</si>
  <si>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</si>
  <si>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</si>
  <si>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</si>
  <si>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</si>
  <si>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</si>
  <si>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</si>
  <si>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</si>
  <si>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</si>
  <si>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</si>
  <si>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</si>
  <si>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</si>
  <si>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</si>
  <si>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</si>
  <si>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</si>
  <si>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</si>
  <si>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</si>
  <si>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</si>
  <si>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</si>
  <si>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</si>
  <si>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</si>
  <si>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</si>
  <si>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</si>
  <si>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</si>
  <si>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</si>
  <si>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</si>
  <si>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</si>
  <si>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</si>
  <si>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</si>
  <si>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</si>
  <si>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</si>
  <si>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</si>
  <si>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</si>
  <si>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</si>
  <si>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</si>
  <si>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</si>
  <si>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</si>
  <si>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</si>
  <si>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</si>
  <si>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</si>
  <si>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</si>
  <si>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</si>
  <si>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</si>
  <si>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</si>
  <si>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</si>
  <si>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</si>
  <si>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</si>
  <si>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</si>
  <si>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</si>
  <si>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</si>
  <si>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</si>
  <si>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</si>
  <si>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</si>
  <si>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</si>
  <si>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</si>
  <si>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</si>
  <si>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</si>
  <si>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</si>
  <si>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</si>
  <si>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</si>
  <si>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</si>
  <si>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</si>
  <si>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</si>
  <si>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</si>
  <si>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</si>
  <si>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</si>
  <si>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</si>
  <si>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</si>
  <si>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</si>
  <si>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</si>
  <si>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</si>
  <si>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</si>
  <si>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</si>
  <si>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</si>
  <si>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</si>
  <si>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</si>
  <si>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</si>
  <si>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</si>
  <si>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</si>
  <si>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</si>
  <si>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</si>
  <si>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</si>
  <si>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</si>
  <si>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</si>
  <si>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</si>
  <si>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</si>
  <si>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</si>
  <si>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</si>
  <si>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</si>
  <si>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</si>
  <si>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</si>
  <si>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</si>
  <si>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</si>
  <si>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</si>
  <si>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</si>
  <si>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</si>
  <si>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</si>
  <si>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</si>
  <si>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</si>
  <si>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</si>
  <si>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</si>
  <si>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</si>
  <si>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</si>
  <si>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</si>
  <si>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</si>
  <si>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</si>
  <si>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</si>
  <si>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</si>
  <si>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</si>
  <si>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</si>
  <si>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</si>
  <si>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</si>
  <si>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</si>
  <si>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</si>
  <si>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</si>
  <si>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</si>
  <si>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</si>
  <si>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</si>
  <si>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</si>
  <si>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</si>
  <si>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</si>
  <si>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</si>
  <si>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</si>
  <si>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</si>
  <si>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</si>
  <si>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</si>
  <si>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</si>
  <si>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</si>
  <si>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</si>
  <si>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</si>
  <si>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</si>
  <si>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</si>
  <si>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</si>
  <si>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</si>
  <si>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</si>
  <si>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</si>
  <si>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</si>
  <si>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</si>
  <si>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</si>
  <si>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</si>
  <si>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</si>
  <si>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</si>
  <si>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</si>
  <si>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</si>
  <si>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</si>
  <si>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</si>
  <si>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</si>
  <si>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</si>
  <si>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</si>
  <si>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</si>
  <si>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</si>
  <si>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</si>
  <si>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</si>
  <si>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</si>
  <si>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</si>
  <si>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</si>
  <si>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</si>
  <si>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</si>
  <si>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</si>
  <si>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</si>
  <si>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</si>
  <si>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</si>
  <si>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</si>
  <si>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</si>
  <si>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</si>
  <si>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</si>
  <si>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</si>
  <si>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</si>
  <si>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</si>
  <si>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</si>
  <si>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</si>
  <si>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</si>
  <si>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</si>
  <si>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</si>
  <si>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</si>
  <si>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</si>
  <si>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</si>
  <si>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</si>
  <si>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</si>
  <si>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</si>
  <si>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</si>
  <si>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</si>
  <si>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</si>
  <si>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</si>
  <si>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</si>
  <si>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</si>
  <si>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</si>
  <si>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</si>
  <si>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</si>
  <si>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</si>
  <si>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</si>
  <si>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</si>
  <si>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</si>
  <si>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</si>
  <si>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</si>
  <si>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</si>
  <si>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</si>
  <si>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</si>
  <si>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</si>
  <si>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</si>
  <si>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</si>
  <si>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</si>
  <si>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</si>
  <si>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</si>
  <si>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</si>
  <si>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</si>
  <si>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</si>
  <si>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</si>
  <si>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</si>
  <si>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</si>
  <si>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</si>
  <si>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</si>
  <si>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</si>
  <si>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</si>
  <si>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</si>
  <si>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</si>
  <si>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</si>
  <si>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</si>
  <si>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</si>
  <si>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</si>
  <si>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</si>
  <si>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</si>
  <si>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</si>
  <si>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</si>
  <si>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</si>
  <si>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</si>
  <si>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</si>
  <si>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</si>
  <si>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</si>
  <si>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</si>
  <si>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</si>
  <si>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</si>
  <si>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</si>
  <si>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</si>
  <si>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</si>
  <si>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</si>
  <si>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</si>
  <si>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</si>
  <si>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</si>
  <si>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</si>
  <si>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</si>
  <si>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</si>
  <si>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</si>
  <si>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</si>
  <si>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</si>
  <si>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</si>
  <si>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</si>
  <si>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</si>
  <si>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</si>
  <si>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</si>
  <si>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</si>
  <si>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</si>
  <si>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</si>
  <si>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</si>
  <si>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</si>
  <si>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</si>
  <si>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</si>
  <si>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</si>
  <si>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</si>
  <si>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</si>
  <si>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</si>
  <si>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</si>
  <si>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</si>
  <si>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</si>
  <si>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</si>
  <si>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</si>
  <si>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</si>
  <si>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</si>
  <si>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</si>
  <si>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</si>
  <si>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</si>
  <si>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</si>
  <si>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</si>
  <si>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</si>
  <si>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</si>
  <si>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</si>
  <si>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</si>
  <si>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</si>
  <si>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</si>
  <si>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</si>
  <si>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</si>
  <si>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</si>
  <si>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</si>
  <si>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</si>
  <si>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</si>
  <si>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</si>
  <si>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</si>
  <si>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</si>
  <si>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</si>
  <si>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</si>
  <si>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</si>
  <si>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</si>
  <si>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</si>
  <si>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</si>
  <si>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</si>
  <si>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</si>
  <si>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</si>
  <si>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</si>
  <si>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</si>
  <si>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</si>
  <si>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</si>
  <si>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</si>
  <si>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</si>
  <si>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</si>
  <si>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</si>
  <si>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</si>
  <si>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</si>
  <si>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</si>
  <si>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</si>
  <si>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</si>
  <si>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</si>
  <si>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</si>
  <si>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</si>
  <si>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</si>
  <si>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</si>
  <si>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</si>
  <si>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</si>
  <si>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</si>
  <si>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</si>
  <si>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</si>
  <si>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</si>
  <si>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</si>
  <si>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</si>
  <si>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</si>
  <si>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</si>
  <si>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</si>
  <si>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</si>
  <si>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</si>
  <si>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</si>
  <si>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</si>
  <si>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</si>
  <si>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</si>
  <si>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</si>
  <si>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</si>
  <si>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</si>
  <si>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</si>
  <si>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</si>
  <si>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</si>
  <si>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</si>
  <si>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</si>
  <si>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</si>
  <si>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</si>
  <si>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</si>
  <si>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</si>
  <si>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</si>
  <si>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</si>
  <si>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</si>
  <si>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</si>
  <si>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</si>
  <si>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</si>
  <si>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</si>
  <si>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</si>
  <si>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</si>
  <si>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</si>
  <si>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</si>
  <si>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</si>
  <si>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</si>
  <si>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</si>
  <si>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</si>
  <si>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</si>
  <si>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</si>
  <si>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</si>
  <si>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</si>
  <si>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</si>
  <si>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</si>
  <si>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</si>
  <si>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</si>
  <si>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</si>
  <si>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</si>
  <si>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</si>
  <si>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</si>
  <si>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</si>
  <si>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</si>
  <si>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</si>
  <si>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</si>
  <si>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</si>
  <si>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</si>
  <si>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</si>
  <si>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</si>
  <si>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</si>
  <si>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</si>
  <si>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</si>
  <si>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</si>
  <si>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</si>
  <si>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</si>
  <si>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</si>
  <si>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</si>
  <si>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</si>
  <si>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</si>
  <si>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</si>
  <si>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</si>
  <si>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</si>
  <si>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</si>
  <si>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</si>
  <si>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</si>
  <si>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</si>
  <si>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</si>
  <si>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</si>
  <si>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</si>
  <si>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</si>
  <si>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</si>
  <si>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</si>
  <si>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</si>
  <si>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</si>
  <si>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</si>
  <si>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</si>
  <si>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</si>
  <si>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</si>
  <si>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</si>
  <si>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</si>
  <si>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</si>
  <si>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</si>
  <si>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</si>
  <si>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</si>
  <si>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</si>
  <si>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</si>
  <si>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</si>
  <si>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</si>
  <si>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</si>
  <si>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</si>
  <si>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</si>
  <si>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</si>
  <si>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</si>
  <si>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</si>
  <si>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</si>
  <si>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</si>
  <si>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</si>
  <si>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</si>
  <si>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</si>
  <si>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</si>
  <si>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</si>
  <si>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</si>
  <si>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</si>
  <si>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</si>
  <si>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</si>
  <si>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</si>
  <si>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</si>
  <si>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</si>
  <si>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</si>
  <si>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</si>
  <si>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</si>
  <si>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</si>
  <si>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</si>
  <si>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</si>
  <si>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</si>
  <si>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</si>
  <si>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</si>
  <si>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</si>
  <si>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</si>
  <si>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</si>
  <si>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</si>
  <si>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</si>
  <si>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</si>
  <si>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</si>
  <si>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</si>
  <si>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</si>
  <si>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</si>
  <si>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</si>
  <si>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</si>
  <si>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</si>
  <si>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</si>
  <si>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</si>
  <si>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</si>
  <si>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</si>
  <si>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</si>
  <si>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</si>
  <si>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</si>
  <si>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</si>
  <si>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</si>
  <si>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</si>
  <si>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</si>
  <si>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</si>
  <si>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</si>
  <si>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</si>
  <si>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</si>
  <si>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</si>
  <si>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</si>
  <si>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</si>
  <si>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</si>
  <si>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</si>
  <si>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</si>
  <si>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</si>
  <si>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</si>
  <si>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</si>
  <si>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</si>
  <si>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</si>
  <si>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</si>
  <si>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</si>
  <si>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</si>
  <si>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</si>
  <si>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</si>
  <si>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</si>
  <si>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</si>
  <si>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</si>
  <si>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</si>
  <si>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</si>
  <si>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</si>
  <si>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</si>
  <si>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</si>
  <si>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</si>
  <si>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</si>
  <si>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</si>
  <si>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</si>
  <si>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</si>
  <si>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</si>
  <si>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</si>
  <si>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</si>
  <si>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</si>
  <si>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</si>
  <si>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</si>
  <si>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</si>
  <si>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</si>
  <si>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</si>
  <si>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</si>
  <si>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</si>
  <si>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</si>
  <si>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</si>
  <si>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</si>
  <si>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</si>
  <si>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</si>
  <si>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</si>
  <si>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</si>
  <si>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</si>
  <si>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</si>
  <si>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</si>
  <si>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</si>
  <si>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</si>
  <si>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</si>
  <si>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</si>
  <si>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</si>
  <si>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</si>
  <si>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</si>
  <si>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</si>
  <si>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</si>
  <si>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</si>
  <si>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</si>
  <si>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</si>
  <si>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</si>
  <si>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</si>
  <si>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</si>
  <si>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</si>
  <si>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</si>
  <si>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</si>
  <si>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</si>
  <si>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</si>
  <si>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</si>
  <si>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</si>
  <si>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</si>
  <si>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</si>
  <si>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</si>
  <si>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</si>
  <si>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</si>
  <si>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</si>
  <si>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</si>
  <si>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</si>
  <si>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</si>
  <si>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</si>
  <si>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</si>
  <si>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</si>
  <si>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</si>
  <si>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</si>
  <si>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</si>
  <si>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</si>
  <si>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</si>
  <si>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</si>
  <si>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</si>
  <si>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</si>
  <si>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</si>
  <si>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</si>
  <si>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</si>
  <si>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</si>
  <si>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</si>
  <si>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</si>
  <si>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</si>
  <si>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</si>
  <si>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</si>
  <si>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</si>
  <si>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</si>
  <si>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</si>
  <si>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</si>
  <si>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</si>
  <si>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</si>
  <si>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</si>
  <si>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</si>
  <si>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</si>
  <si>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</si>
  <si>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</si>
  <si>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</si>
  <si>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</si>
  <si>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</si>
  <si>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</si>
  <si>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</si>
  <si>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</si>
  <si>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</si>
  <si>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</si>
  <si>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</si>
  <si>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</si>
  <si>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</si>
  <si>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</si>
  <si>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</si>
  <si>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</si>
  <si>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</si>
  <si>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</si>
  <si>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</si>
  <si>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</si>
  <si>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</si>
  <si>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</si>
  <si>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</si>
  <si>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</si>
  <si>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</si>
  <si>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</si>
  <si>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</si>
  <si>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</si>
  <si>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</si>
  <si>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</si>
  <si>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</si>
  <si>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</si>
  <si>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</si>
  <si>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</si>
  <si>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</si>
  <si>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</si>
  <si>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</si>
  <si>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</si>
  <si>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</si>
  <si>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</si>
  <si>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</si>
  <si>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</si>
  <si>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</si>
  <si>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</si>
  <si>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</si>
  <si>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</si>
  <si>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</si>
  <si>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</si>
  <si>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</si>
  <si>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</si>
  <si>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</si>
  <si>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</si>
  <si>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</si>
  <si>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</si>
  <si>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</si>
  <si>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</si>
  <si>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</si>
  <si>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</si>
  <si>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</si>
  <si>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</si>
  <si>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</si>
  <si>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</si>
  <si>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</si>
  <si>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</si>
  <si>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</si>
  <si>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</si>
  <si>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</si>
  <si>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</si>
  <si>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</si>
  <si>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</si>
  <si>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</si>
  <si>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</si>
  <si>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</si>
  <si>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</si>
  <si>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</si>
  <si>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</si>
  <si>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</si>
  <si>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</si>
  <si>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</si>
  <si>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</si>
  <si>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</si>
  <si>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</si>
  <si>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</si>
  <si>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</si>
  <si>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</si>
  <si>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</si>
  <si>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</si>
  <si>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</si>
  <si>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</si>
  <si>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</si>
  <si>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</si>
  <si>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</si>
  <si>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</si>
  <si>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</si>
  <si>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</si>
  <si>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</si>
  <si>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</si>
  <si>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</si>
  <si>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</si>
  <si>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</si>
  <si>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</si>
  <si>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</si>
  <si>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</si>
  <si>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</si>
  <si>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</si>
  <si>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</si>
  <si>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</si>
  <si>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</si>
  <si>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</si>
  <si>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</si>
  <si>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</si>
  <si>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</si>
  <si>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</si>
  <si>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</si>
  <si>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</si>
  <si>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</si>
  <si>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</si>
  <si>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</si>
  <si>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</si>
  <si>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</si>
  <si>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</si>
  <si>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</si>
  <si>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</si>
  <si>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</si>
  <si>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</si>
  <si>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</si>
  <si>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</si>
  <si>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</si>
  <si>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</si>
  <si>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</si>
  <si>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</si>
  <si>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</si>
  <si>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</si>
  <si>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</si>
  <si>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</si>
  <si>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</si>
  <si>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</si>
  <si>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</si>
  <si>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</si>
  <si>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</si>
  <si>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</si>
  <si>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</si>
  <si>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</si>
  <si>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</si>
  <si>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</si>
  <si>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</si>
  <si>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</si>
  <si>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</si>
  <si>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</si>
  <si>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</si>
  <si>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</si>
  <si>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</si>
  <si>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</si>
  <si>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</si>
  <si>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</si>
  <si>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</si>
  <si>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</si>
  <si>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</si>
  <si>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</si>
  <si>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</si>
  <si>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</si>
  <si>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</si>
  <si>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</si>
  <si>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</si>
  <si>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</si>
  <si>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</si>
  <si>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</si>
  <si>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</si>
  <si>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</si>
  <si>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</si>
  <si>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</si>
  <si>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</si>
  <si>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</si>
  <si>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</si>
  <si>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</si>
  <si>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</si>
  <si>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</si>
  <si>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</si>
  <si>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</si>
  <si>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</si>
  <si>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</si>
  <si>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</si>
  <si>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</si>
  <si>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</si>
  <si>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</si>
  <si>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</si>
  <si>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</si>
  <si>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</si>
  <si>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</si>
  <si>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</si>
  <si>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</si>
  <si>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</si>
  <si>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</si>
  <si>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</si>
  <si>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</si>
  <si>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</si>
  <si>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</si>
  <si>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</si>
  <si>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</si>
  <si>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</si>
  <si>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</si>
  <si>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</si>
  <si>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</si>
  <si>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</si>
  <si>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</si>
  <si>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</si>
  <si>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</si>
  <si>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</si>
  <si>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</si>
  <si>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</si>
  <si>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</si>
  <si>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</si>
  <si>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</si>
  <si>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</si>
  <si>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</si>
  <si>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</si>
  <si>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</si>
  <si>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</si>
  <si>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</si>
  <si>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</si>
  <si>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</si>
  <si>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</si>
  <si>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</si>
  <si>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</si>
  <si>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</si>
  <si>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</si>
  <si>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</si>
  <si>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</si>
  <si>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</si>
  <si>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</si>
  <si>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</si>
  <si>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</si>
  <si>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</si>
  <si>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</si>
  <si>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</si>
  <si>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</si>
  <si>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</si>
  <si>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</si>
  <si>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</si>
  <si>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</si>
  <si>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</si>
  <si>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</si>
  <si>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</si>
  <si>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</si>
  <si>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</si>
  <si>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</si>
  <si>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</si>
  <si>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</si>
  <si>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</si>
  <si>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</si>
  <si>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</si>
  <si>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</si>
  <si>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</si>
  <si>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</si>
  <si>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</si>
  <si>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</si>
  <si>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</si>
  <si>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</si>
  <si>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</si>
  <si>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</si>
  <si>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</si>
  <si>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</si>
  <si>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</si>
  <si>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</si>
  <si>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</si>
  <si>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</si>
  <si>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</si>
  <si>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</si>
  <si>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</si>
  <si>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</si>
  <si>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</si>
  <si>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</si>
  <si>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</si>
  <si>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</si>
  <si>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</si>
  <si>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</si>
  <si>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</si>
  <si>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</si>
  <si>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</si>
  <si>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</si>
  <si>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</si>
  <si>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</si>
  <si>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</si>
  <si>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</si>
  <si>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</si>
  <si>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</si>
  <si>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</si>
  <si>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</si>
  <si>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</si>
  <si>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</si>
  <si>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</si>
  <si>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</si>
  <si>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</si>
  <si>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</si>
  <si>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</si>
  <si>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</si>
  <si>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</si>
  <si>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</si>
  <si>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</si>
  <si>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</si>
  <si>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</si>
  <si>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</si>
  <si>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</si>
  <si>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</si>
  <si>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</si>
  <si>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</si>
  <si>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</si>
  <si>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</si>
  <si>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</si>
  <si>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</si>
  <si>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</si>
  <si>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</si>
  <si>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</si>
  <si>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</si>
  <si>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</si>
  <si>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</si>
  <si>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</si>
  <si>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</si>
  <si>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</si>
  <si>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</si>
  <si>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</si>
  <si>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</si>
  <si>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</si>
  <si>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</si>
  <si>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</si>
  <si>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</si>
  <si>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</si>
  <si>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</si>
  <si>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</si>
  <si>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</si>
  <si>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</si>
  <si>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</si>
  <si>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</si>
  <si>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</si>
  <si>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</si>
  <si>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</si>
  <si>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</si>
  <si>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</si>
  <si>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</si>
  <si>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</si>
  <si>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</si>
  <si>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</si>
  <si>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</si>
  <si>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</si>
  <si>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</si>
  <si>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</si>
  <si>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</si>
  <si>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</si>
  <si>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</si>
  <si>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</si>
  <si>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</si>
  <si>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</si>
  <si>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</si>
  <si>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</si>
  <si>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</si>
  <si>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</si>
  <si>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</si>
  <si>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</si>
  <si>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</si>
  <si>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</si>
  <si>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</si>
  <si>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</si>
  <si>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</si>
  <si>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</si>
  <si>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</si>
  <si>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</si>
  <si>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</si>
  <si>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</si>
  <si>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</si>
  <si>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</si>
  <si>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</si>
  <si>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</si>
  <si>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</si>
  <si>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</si>
  <si>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</si>
  <si>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</si>
  <si>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</si>
  <si>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</si>
  <si>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</si>
  <si>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</si>
  <si>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</si>
  <si>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</si>
  <si>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</si>
  <si>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</si>
  <si>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</si>
  <si>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</si>
  <si>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</si>
  <si>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</si>
  <si>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</si>
  <si>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</si>
  <si>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</si>
  <si>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</si>
  <si>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</si>
  <si>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</si>
  <si>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</si>
  <si>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</si>
  <si>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</si>
  <si>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</si>
  <si>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</si>
  <si>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</si>
  <si>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</si>
  <si>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</si>
  <si>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</si>
  <si>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</si>
  <si>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</si>
  <si>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</si>
  <si>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</si>
  <si>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</si>
  <si>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</si>
  <si>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</si>
  <si>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</si>
  <si>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</si>
  <si>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</si>
  <si>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</si>
  <si>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</si>
  <si>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</si>
  <si>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</si>
  <si>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</si>
  <si>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</si>
  <si>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</si>
  <si>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</si>
  <si>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</si>
  <si>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</si>
  <si>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</si>
  <si>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</si>
  <si>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</si>
  <si>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</si>
  <si>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</si>
  <si>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</si>
  <si>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</si>
  <si>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</si>
  <si>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</si>
  <si>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</si>
  <si>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</si>
  <si>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</si>
  <si>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</si>
  <si>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</si>
  <si>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</si>
  <si>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</si>
  <si>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</si>
  <si>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</si>
  <si>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</si>
  <si>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</si>
  <si>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</si>
  <si>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</si>
  <si>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</si>
  <si>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</si>
  <si>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</si>
  <si>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</si>
  <si>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</si>
  <si>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</si>
  <si>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</si>
  <si>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</si>
  <si>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</si>
  <si>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</si>
  <si>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</si>
  <si>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</si>
  <si>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</si>
  <si>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</si>
  <si>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</si>
  <si>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</si>
  <si>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</si>
  <si>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</si>
  <si>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</si>
  <si>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</si>
  <si>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</si>
  <si>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</si>
  <si>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</si>
  <si>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</si>
  <si>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</si>
  <si>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</si>
  <si>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</si>
  <si>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</si>
  <si>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</si>
  <si>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</si>
  <si>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</si>
  <si>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</si>
  <si>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</si>
  <si>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</si>
  <si>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</si>
  <si>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</si>
  <si>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</si>
  <si>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</si>
  <si>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</si>
  <si>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</si>
  <si>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</si>
  <si>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</si>
  <si>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</si>
  <si>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</si>
  <si>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</si>
  <si>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</si>
  <si>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</si>
  <si>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</si>
  <si>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</si>
  <si>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</si>
  <si>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</si>
  <si>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</si>
  <si>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</si>
  <si>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</si>
  <si>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</si>
  <si>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</si>
  <si>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</si>
  <si>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</si>
  <si>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</si>
  <si>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</si>
  <si>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</si>
  <si>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</si>
  <si>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</si>
  <si>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</si>
  <si>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</si>
  <si>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</si>
  <si>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</si>
  <si>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</si>
  <si>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</si>
  <si>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</si>
  <si>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</si>
  <si>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</si>
  <si>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</si>
  <si>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</si>
  <si>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</si>
  <si>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</si>
  <si>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</si>
  <si>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</si>
  <si>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</si>
  <si>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</si>
  <si>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</si>
  <si>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</si>
  <si>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</si>
  <si>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</si>
  <si>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</si>
  <si>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</si>
  <si>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</si>
  <si>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</si>
  <si>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</si>
  <si>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</si>
  <si>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</si>
  <si>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</si>
  <si>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</si>
  <si>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</si>
  <si>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</si>
  <si>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</si>
  <si>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</si>
  <si>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</si>
  <si>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</si>
  <si>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</si>
  <si>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</si>
  <si>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</si>
  <si>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</si>
  <si>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</si>
  <si>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</si>
  <si>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</si>
  <si>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</si>
  <si>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</si>
  <si>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</si>
  <si>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</si>
  <si>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</si>
  <si>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</si>
  <si>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</si>
  <si>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</si>
  <si>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</si>
  <si>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</si>
  <si>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</si>
  <si>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</si>
  <si>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</si>
  <si>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</si>
  <si>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</si>
  <si>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</si>
  <si>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</si>
  <si>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</si>
  <si>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</si>
  <si>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</si>
  <si>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</si>
  <si>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</si>
  <si>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</si>
  <si>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</si>
  <si>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</si>
  <si>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</si>
  <si>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</si>
  <si>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</si>
  <si>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</si>
  <si>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</si>
  <si>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</si>
  <si>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</si>
  <si>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</si>
  <si>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</si>
  <si>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</si>
  <si>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</si>
  <si>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</si>
  <si>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</si>
  <si>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</si>
  <si>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</si>
  <si>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</si>
  <si>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</si>
  <si>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</si>
  <si>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</si>
  <si>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</si>
  <si>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</si>
  <si>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</si>
  <si>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</si>
  <si>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</si>
  <si>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</si>
  <si>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</si>
  <si>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</si>
  <si>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</si>
  <si>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</si>
  <si>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</si>
  <si>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</si>
  <si>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</si>
  <si>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</si>
  <si>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</si>
  <si>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</si>
  <si>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</si>
  <si>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</si>
  <si>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</si>
  <si>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</si>
  <si>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</si>
  <si>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</si>
  <si>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</si>
  <si>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</si>
  <si>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</si>
  <si>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</si>
  <si>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</si>
  <si>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</si>
  <si>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</si>
  <si>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</si>
  <si>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</si>
  <si>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</si>
  <si>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</si>
  <si>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</si>
  <si>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</si>
  <si>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</si>
  <si>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</si>
  <si>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</si>
  <si>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</si>
  <si>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</si>
  <si>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</si>
  <si>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</si>
  <si>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</si>
  <si>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</si>
  <si>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</si>
  <si>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</si>
  <si>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</si>
  <si>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</si>
  <si>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</si>
  <si>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</si>
  <si>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</si>
  <si>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</si>
  <si>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</si>
  <si>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</si>
  <si>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</si>
  <si>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</si>
  <si>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</si>
  <si>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</si>
  <si>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</si>
  <si>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</si>
  <si>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</si>
  <si>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</si>
  <si>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</si>
  <si>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</si>
  <si>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</si>
  <si>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</si>
  <si>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</si>
  <si>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</si>
  <si>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</si>
  <si>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</si>
  <si>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</si>
  <si>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</si>
  <si>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</si>
  <si>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</si>
  <si>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</si>
  <si>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</si>
  <si>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</si>
  <si>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</si>
  <si>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</si>
  <si>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</si>
  <si>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</si>
  <si>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</si>
  <si>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</si>
  <si>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</si>
  <si>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</si>
  <si>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</si>
  <si>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</si>
  <si>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</si>
  <si>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</si>
  <si>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</si>
  <si>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</si>
  <si>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</si>
  <si>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</si>
  <si>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</si>
  <si>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</si>
  <si>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</si>
  <si>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</si>
  <si>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</si>
  <si>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</si>
  <si>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</si>
  <si>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</si>
  <si>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</si>
  <si>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</si>
  <si>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</si>
  <si>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</si>
  <si>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</si>
  <si>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</si>
  <si>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</si>
  <si>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</si>
  <si>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</si>
  <si>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</si>
  <si>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</si>
  <si>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</si>
  <si>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</si>
  <si>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</si>
  <si>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</si>
  <si>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</si>
  <si>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</si>
  <si>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</si>
  <si>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</si>
  <si>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</si>
  <si>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</si>
  <si>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</si>
  <si>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</si>
  <si>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</si>
  <si>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</si>
  <si>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</si>
  <si>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</si>
  <si>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</si>
  <si>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</si>
  <si>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</si>
  <si>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</si>
  <si>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</si>
  <si>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</si>
  <si>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</si>
  <si>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</si>
  <si>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</si>
  <si>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</si>
  <si>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</si>
  <si>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</si>
  <si>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</si>
  <si>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</si>
  <si>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</si>
  <si>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</si>
  <si>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</si>
  <si>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</si>
  <si>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</si>
  <si>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</si>
  <si>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</si>
  <si>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</si>
  <si>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</si>
  <si>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</si>
  <si>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</si>
  <si>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</si>
  <si>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</si>
  <si>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</si>
  <si>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</si>
  <si>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</si>
  <si>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</si>
  <si>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</si>
  <si>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</si>
  <si>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</si>
  <si>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</si>
  <si>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</si>
  <si>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</si>
  <si>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</si>
  <si>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</si>
  <si>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</si>
  <si>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</si>
  <si>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</si>
  <si>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</si>
  <si>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</si>
  <si>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</si>
  <si>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</si>
  <si>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</si>
  <si>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</si>
  <si>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</si>
  <si>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</si>
  <si>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</si>
  <si>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</si>
  <si>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</si>
  <si>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</si>
  <si>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</si>
  <si>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</si>
  <si>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</si>
  <si>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</si>
  <si>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</si>
  <si>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</si>
  <si>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</si>
  <si>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</si>
  <si>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</si>
  <si>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</si>
  <si>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</si>
  <si>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</si>
  <si>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</si>
  <si>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</si>
  <si>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</si>
  <si>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</si>
  <si>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</si>
  <si>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</si>
  <si>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</si>
  <si>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</si>
  <si>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</si>
  <si>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</si>
  <si>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</si>
  <si>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</si>
  <si>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</si>
  <si>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</si>
  <si>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</si>
  <si>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</si>
  <si>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</si>
  <si>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</si>
  <si>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</si>
  <si>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</si>
  <si>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</si>
  <si>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</si>
  <si>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</si>
  <si>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</si>
  <si>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</si>
  <si>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</si>
  <si>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</si>
  <si>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</si>
  <si>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</si>
  <si>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</si>
  <si>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</si>
  <si>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</si>
  <si>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</si>
  <si>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</si>
  <si>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</si>
  <si>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</si>
  <si>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</si>
  <si>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</si>
  <si>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</si>
  <si>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</si>
  <si>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</si>
  <si>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</si>
  <si>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</si>
  <si>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</si>
  <si>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</si>
  <si>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</si>
  <si>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</si>
  <si>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</si>
  <si>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</si>
  <si>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</si>
  <si>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</si>
  <si>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</si>
  <si>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</si>
  <si>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</si>
  <si>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</si>
  <si>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</si>
  <si>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</si>
  <si>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</si>
  <si>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</si>
  <si>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</si>
  <si>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</si>
  <si>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</si>
  <si>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</si>
  <si>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</si>
  <si>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</si>
  <si>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</si>
  <si>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</si>
  <si>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</si>
  <si>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</si>
  <si>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</si>
  <si>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</si>
  <si>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</si>
  <si>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</si>
  <si>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</si>
  <si>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</si>
  <si>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</si>
  <si>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</si>
  <si>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</si>
  <si>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</si>
  <si>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</si>
  <si>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</si>
  <si>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</si>
  <si>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</si>
  <si>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</si>
  <si>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</si>
  <si>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</si>
  <si>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</si>
  <si>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</si>
  <si>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</si>
  <si>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</si>
  <si>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</si>
  <si>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</si>
  <si>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</si>
  <si>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</si>
  <si>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</si>
  <si>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</si>
  <si>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</si>
  <si>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</si>
  <si>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</si>
  <si>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</si>
  <si>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</si>
  <si>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</si>
  <si>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</si>
  <si>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</si>
  <si>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</si>
  <si>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</si>
  <si>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</si>
  <si>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</si>
  <si>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</si>
  <si>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</si>
  <si>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</si>
  <si>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</si>
  <si>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</si>
  <si>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</si>
  <si>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</si>
  <si>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</si>
  <si>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</si>
  <si>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</si>
  <si>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</si>
  <si>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</si>
  <si>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</si>
  <si>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</si>
  <si>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</si>
  <si>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</si>
  <si>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</si>
  <si>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</si>
  <si>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</si>
  <si>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</si>
  <si>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</si>
  <si>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</si>
  <si>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</si>
  <si>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</si>
  <si>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</si>
  <si>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</si>
  <si>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</si>
  <si>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</si>
  <si>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</si>
  <si>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</si>
  <si>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</si>
  <si>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</si>
  <si>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</si>
  <si>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</si>
  <si>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</si>
  <si>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</si>
  <si>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</si>
  <si>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</si>
  <si>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</si>
  <si>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</si>
  <si>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</si>
  <si>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</si>
  <si>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</si>
  <si>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</si>
  <si>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</si>
  <si>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</si>
  <si>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</si>
  <si>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</si>
  <si>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</si>
  <si>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</si>
  <si>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</si>
  <si>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</si>
  <si>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</si>
  <si>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</si>
  <si>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</si>
  <si>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</si>
  <si>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</si>
  <si>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</si>
  <si>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</si>
  <si>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</si>
  <si>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</si>
  <si>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</si>
  <si>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</si>
  <si>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</si>
  <si>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</si>
  <si>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</si>
  <si>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</si>
  <si>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</si>
  <si>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</si>
  <si>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</si>
  <si>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</si>
  <si>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</si>
  <si>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</si>
  <si>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</si>
  <si>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</si>
  <si>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</si>
  <si>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</si>
  <si>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</si>
  <si>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</si>
  <si>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</si>
  <si>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</si>
  <si>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</si>
  <si>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</si>
  <si>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</si>
  <si>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</si>
  <si>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</si>
  <si>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</si>
  <si>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</si>
  <si>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</si>
  <si>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</si>
  <si>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</si>
  <si>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</si>
  <si>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</si>
  <si>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</si>
  <si>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</si>
  <si>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</si>
  <si>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</si>
  <si>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</si>
  <si>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</si>
  <si>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</si>
  <si>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</si>
  <si>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</si>
  <si>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</si>
  <si>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</si>
  <si>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</si>
  <si>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</si>
  <si>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</si>
  <si>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</si>
  <si>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</si>
  <si>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</si>
  <si>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</si>
  <si>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</si>
  <si>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</si>
  <si>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</si>
  <si>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</si>
  <si>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</si>
  <si>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</si>
  <si>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</si>
  <si>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</si>
  <si>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</si>
  <si>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</si>
  <si>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</si>
  <si>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</si>
  <si>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</si>
  <si>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</si>
  <si>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</si>
  <si>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</si>
  <si>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</si>
  <si>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</si>
  <si>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</si>
  <si>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</si>
  <si>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</si>
  <si>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</si>
  <si>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</si>
  <si>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</si>
  <si>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</si>
  <si>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</si>
  <si>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</si>
  <si>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</si>
  <si>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</si>
  <si>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</si>
  <si>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</si>
  <si>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</si>
  <si>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</si>
  <si>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</si>
  <si>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</si>
  <si>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</si>
  <si>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</si>
  <si>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</si>
  <si>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</si>
  <si>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</si>
  <si>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</si>
  <si>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</si>
  <si>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</si>
  <si>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</si>
  <si>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</si>
  <si>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</si>
  <si>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</si>
  <si>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</si>
  <si>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</si>
  <si>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</si>
  <si>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</si>
  <si>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</si>
  <si>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</si>
  <si>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</si>
  <si>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</si>
  <si>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</si>
  <si>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</si>
  <si>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</si>
  <si>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</si>
  <si>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</si>
  <si>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</si>
  <si>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</si>
  <si>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</si>
  <si>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</si>
  <si>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</si>
  <si>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</si>
  <si>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</si>
  <si>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</si>
  <si>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</si>
  <si>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</si>
  <si>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</si>
  <si>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</si>
  <si>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</si>
  <si>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</si>
  <si>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</si>
  <si>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</si>
  <si>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</si>
  <si>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</si>
  <si>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</si>
  <si>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</si>
  <si>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</si>
  <si>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</si>
  <si>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</si>
  <si>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</si>
  <si>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</si>
  <si>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</si>
  <si>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</si>
  <si>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</si>
  <si>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</si>
  <si>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</si>
  <si>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</si>
  <si>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</si>
  <si>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</si>
  <si>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</si>
  <si>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</si>
  <si>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</si>
  <si>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</si>
  <si>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</si>
  <si>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</si>
  <si>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</si>
  <si>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</si>
  <si>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</si>
  <si>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</si>
  <si>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</si>
  <si>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</si>
  <si>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</si>
  <si>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</si>
  <si>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</si>
  <si>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</si>
  <si>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</si>
  <si>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</si>
  <si>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</si>
  <si>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</si>
  <si>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</si>
  <si>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</si>
  <si>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</si>
  <si>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</si>
  <si>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</si>
  <si>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</si>
  <si>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</si>
  <si>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</si>
  <si>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</si>
  <si>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</si>
  <si>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</si>
  <si>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</si>
  <si>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</si>
  <si>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</si>
  <si>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</si>
  <si>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</si>
  <si>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</si>
  <si>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</si>
  <si>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</si>
  <si>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</si>
  <si>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</si>
  <si>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</si>
  <si>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</si>
  <si>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</si>
  <si>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</si>
  <si>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</si>
  <si>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</si>
  <si>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</si>
  <si>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</si>
  <si>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</si>
  <si>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</si>
  <si>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</si>
  <si>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</si>
  <si>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</si>
  <si>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</si>
  <si>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</si>
  <si>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</si>
  <si>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</si>
  <si>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</si>
  <si>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</si>
  <si>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</si>
  <si>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</si>
  <si>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</si>
  <si>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</si>
  <si>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</si>
  <si>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</si>
  <si>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</si>
  <si>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</si>
  <si>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</si>
  <si>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</si>
  <si>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</si>
  <si>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</si>
  <si>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</si>
  <si>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</si>
  <si>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</si>
  <si>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</si>
  <si>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</si>
  <si>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</si>
  <si>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</si>
  <si>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</si>
  <si>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</si>
  <si>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</si>
  <si>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</si>
  <si>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</si>
  <si>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</si>
  <si>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</si>
  <si>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</si>
  <si>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</si>
  <si>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</si>
  <si>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</si>
  <si>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</si>
  <si>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</si>
  <si>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</si>
  <si>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</si>
  <si>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</si>
  <si>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</si>
  <si>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</si>
  <si>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</si>
  <si>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</si>
  <si>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</si>
  <si>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</si>
  <si>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</si>
  <si>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</si>
  <si>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</si>
  <si>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</si>
  <si>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</si>
  <si>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</si>
  <si>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</si>
  <si>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</si>
  <si>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</si>
  <si>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</si>
  <si>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</si>
  <si>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</si>
  <si>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</si>
  <si>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</si>
  <si>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</si>
  <si>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</si>
  <si>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</si>
  <si>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</si>
  <si>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</si>
  <si>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</si>
  <si>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</si>
  <si>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</si>
  <si>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</si>
  <si>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</si>
  <si>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</si>
  <si>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</si>
  <si>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</si>
  <si>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</si>
  <si>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</si>
  <si>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</si>
  <si>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</si>
  <si>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</si>
  <si>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</si>
  <si>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</si>
  <si>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</si>
  <si>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</si>
  <si>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</si>
  <si>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</si>
  <si>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</si>
  <si>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</si>
  <si>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</si>
  <si>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</si>
  <si>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</si>
  <si>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</si>
  <si>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</si>
  <si>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</si>
  <si>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</si>
  <si>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</si>
  <si>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</si>
  <si>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</si>
  <si>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</si>
  <si>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</si>
  <si>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</si>
  <si>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</si>
  <si>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</si>
  <si>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</si>
  <si>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</si>
  <si>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</si>
  <si>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</si>
  <si>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</si>
  <si>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</si>
  <si>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</si>
  <si>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</si>
  <si>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</si>
  <si>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</si>
  <si>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</si>
  <si>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</si>
  <si>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</si>
  <si>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</si>
  <si>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</si>
  <si>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</si>
  <si>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</si>
  <si>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</si>
  <si>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</si>
  <si>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</si>
  <si>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</si>
  <si>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</si>
  <si>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</si>
  <si>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</si>
  <si>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</si>
  <si>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</si>
  <si>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</si>
  <si>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</si>
  <si>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</si>
  <si>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</si>
  <si>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</si>
  <si>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</si>
  <si>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</si>
  <si>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</si>
  <si>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</si>
  <si>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</si>
  <si>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</si>
  <si>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</si>
  <si>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</si>
  <si>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</si>
  <si>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</si>
  <si>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</si>
  <si>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</si>
  <si>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</si>
  <si>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</si>
  <si>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</si>
  <si>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</si>
  <si>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</si>
  <si>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</si>
  <si>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</si>
  <si>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</si>
  <si>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</si>
  <si>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</si>
  <si>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</si>
  <si>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</si>
  <si>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</si>
  <si>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</si>
  <si>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</si>
  <si>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</si>
  <si>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</si>
  <si>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</si>
  <si>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</si>
  <si>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</si>
  <si>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</si>
  <si>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</si>
  <si>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</si>
  <si>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</si>
  <si>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</si>
  <si>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</si>
  <si>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</si>
  <si>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</si>
  <si>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</si>
  <si>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</si>
  <si>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</si>
  <si>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</si>
  <si>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</si>
  <si>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</si>
  <si>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</si>
  <si>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</si>
  <si>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</si>
  <si>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</si>
  <si>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</si>
  <si>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</si>
  <si>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</si>
  <si>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</si>
  <si>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</si>
  <si>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</si>
  <si>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</si>
  <si>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</si>
  <si>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</si>
  <si>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</si>
  <si>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</si>
  <si>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</si>
  <si>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</si>
  <si>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</si>
  <si>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</si>
  <si>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</si>
  <si>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</si>
  <si>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</si>
  <si>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</si>
  <si>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</si>
  <si>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</si>
  <si>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</si>
  <si>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</si>
  <si>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</si>
  <si>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</si>
  <si>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</si>
  <si>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</si>
  <si>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</si>
  <si>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</si>
  <si>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</si>
  <si>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</si>
  <si>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</si>
  <si>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</si>
  <si>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</si>
  <si>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</si>
  <si>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</si>
  <si>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</si>
  <si>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</si>
  <si>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</si>
  <si>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</si>
  <si>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</si>
  <si>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</si>
  <si>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</si>
  <si>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</si>
  <si>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</si>
  <si>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</si>
  <si>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</si>
  <si>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</si>
  <si>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</si>
  <si>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</si>
  <si>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</si>
  <si>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</si>
  <si>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</si>
  <si>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</si>
  <si>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</si>
  <si>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</si>
  <si>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</si>
  <si>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</si>
  <si>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</si>
  <si>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</si>
  <si>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</si>
  <si>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</si>
  <si>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</si>
  <si>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</si>
  <si>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</si>
  <si>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</si>
  <si>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</si>
  <si>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</si>
  <si>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</si>
  <si>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</si>
  <si>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</si>
  <si>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</si>
  <si>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</si>
  <si>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</si>
  <si>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</si>
  <si>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</si>
  <si>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</si>
  <si>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</si>
  <si>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</si>
  <si>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</si>
  <si>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</si>
  <si>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</si>
  <si>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</si>
  <si>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</si>
  <si>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</si>
  <si>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</si>
  <si>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</si>
  <si>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</si>
  <si>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</si>
  <si>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</si>
  <si>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</si>
  <si>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</si>
  <si>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</si>
  <si>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</si>
  <si>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</si>
  <si>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</si>
  <si>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</si>
  <si>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</si>
  <si>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</si>
  <si>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</si>
  <si>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</si>
  <si>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</si>
  <si>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</si>
  <si>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</si>
  <si>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</si>
  <si>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</si>
  <si>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</si>
  <si>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</si>
  <si>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</si>
  <si>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</si>
  <si>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</si>
  <si>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</si>
  <si>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</si>
  <si>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</si>
  <si>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</si>
  <si>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</si>
  <si>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</si>
  <si>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</si>
  <si>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</si>
  <si>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</si>
  <si>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</si>
  <si>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</si>
  <si>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</si>
  <si>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</si>
  <si>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</si>
  <si>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</si>
  <si>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</si>
  <si>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</si>
  <si>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</si>
  <si>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</si>
  <si>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</si>
  <si>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</si>
  <si>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</si>
  <si>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</si>
  <si>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</si>
  <si>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</si>
  <si>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</si>
  <si>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</si>
  <si>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</si>
  <si>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</si>
  <si>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</si>
  <si>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</si>
  <si>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</si>
  <si>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</si>
  <si>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</si>
  <si>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</si>
  <si>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</si>
  <si>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</si>
  <si>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</si>
  <si>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</si>
  <si>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</si>
  <si>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</si>
  <si>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</si>
  <si>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</si>
  <si>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</si>
  <si>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</si>
  <si>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</si>
  <si>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</si>
  <si>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</si>
  <si>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</si>
  <si>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</si>
  <si>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</si>
  <si>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</si>
  <si>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</si>
  <si>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</si>
  <si>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</si>
  <si>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</si>
  <si>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</si>
  <si>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</si>
  <si>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</si>
  <si>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</si>
  <si>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</si>
  <si>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</si>
  <si>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</si>
  <si>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</si>
  <si>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</si>
  <si>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</si>
  <si>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</si>
  <si>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</si>
  <si>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</si>
  <si>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</si>
  <si>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</si>
  <si>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</si>
  <si>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</si>
  <si>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</si>
  <si>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</si>
  <si>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</si>
  <si>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</si>
  <si>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</si>
  <si>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</si>
  <si>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</si>
  <si>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</si>
  <si>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</si>
  <si>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</si>
  <si>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</si>
  <si>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</si>
  <si>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</si>
  <si>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</si>
  <si>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</si>
  <si>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</si>
  <si>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</si>
  <si>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</si>
  <si>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</si>
  <si>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</si>
  <si>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</si>
  <si>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</si>
  <si>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</si>
  <si>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</si>
  <si>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</si>
  <si>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</si>
  <si>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</si>
  <si>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</si>
  <si>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</si>
  <si>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</si>
  <si>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</si>
  <si>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</si>
  <si>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</si>
  <si>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</si>
  <si>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</si>
  <si>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</si>
  <si>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</si>
  <si>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</si>
  <si>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</si>
  <si>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</si>
  <si>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</si>
  <si>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</si>
  <si>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</si>
  <si>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</si>
  <si>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</si>
  <si>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</si>
  <si>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</si>
  <si>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</si>
  <si>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</si>
  <si>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</si>
  <si>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</si>
  <si>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</si>
  <si>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</si>
  <si>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</si>
  <si>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</si>
  <si>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</si>
  <si>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</si>
  <si>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</si>
  <si>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</si>
  <si>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</si>
  <si>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</si>
  <si>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</si>
  <si>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</si>
  <si>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</si>
  <si>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</si>
  <si>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</si>
  <si>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</si>
  <si>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</si>
  <si>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</si>
  <si>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</si>
  <si>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</si>
  <si>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</si>
  <si>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</si>
  <si>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</si>
  <si>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</si>
  <si>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</si>
  <si>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</si>
  <si>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</si>
  <si>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</si>
  <si>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</si>
  <si>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</si>
  <si>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</si>
  <si>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</si>
  <si>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</si>
  <si>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</si>
  <si>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</si>
  <si>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</si>
  <si>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</si>
  <si>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</si>
  <si>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</si>
  <si>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</si>
  <si>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</si>
  <si>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</si>
  <si>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</si>
  <si>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</si>
  <si>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</si>
  <si>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</si>
  <si>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</si>
  <si>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</si>
  <si>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</si>
  <si>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</si>
  <si>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</si>
  <si>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</si>
  <si>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</si>
  <si>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</si>
  <si>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</si>
  <si>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</si>
  <si>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</si>
  <si>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</si>
  <si>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</si>
  <si>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</si>
  <si>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</si>
  <si>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</si>
  <si>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</si>
  <si>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</si>
  <si>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</si>
  <si>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</si>
  <si>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</si>
  <si>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</si>
  <si>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</si>
  <si>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</si>
  <si>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</si>
  <si>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</si>
  <si>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</si>
  <si>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</si>
  <si>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</si>
  <si>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</si>
  <si>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</si>
  <si>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</si>
  <si>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</si>
  <si>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</si>
  <si>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</si>
  <si>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</si>
  <si>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</si>
  <si>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</si>
  <si>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</si>
  <si>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</si>
  <si>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</si>
  <si>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</si>
  <si>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</si>
  <si>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</si>
  <si>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</si>
  <si>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</si>
  <si>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</si>
  <si>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</si>
  <si>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</si>
  <si>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</si>
  <si>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</si>
  <si>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</si>
  <si>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</si>
  <si>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</si>
  <si>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</si>
  <si>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</si>
  <si>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</si>
  <si>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</si>
  <si>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</si>
  <si>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</si>
  <si>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</si>
  <si>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</si>
  <si>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</si>
  <si>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</si>
  <si>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</si>
  <si>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</si>
  <si>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</si>
  <si>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</si>
  <si>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</si>
  <si>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</si>
  <si>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</si>
  <si>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</si>
  <si>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</si>
  <si>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</si>
  <si>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</si>
  <si>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</si>
  <si>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</si>
  <si>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</si>
  <si>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</si>
  <si>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</si>
  <si>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</si>
  <si>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</si>
  <si>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</si>
  <si>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</si>
  <si>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</si>
  <si>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</si>
  <si>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</si>
  <si>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</si>
  <si>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</si>
  <si>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</si>
  <si>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</si>
  <si>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</si>
  <si>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</si>
  <si>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</si>
  <si>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</si>
  <si>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</si>
  <si>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</si>
  <si>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</si>
  <si>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</si>
  <si>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</si>
  <si>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</si>
  <si>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</si>
  <si>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</si>
  <si>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</si>
  <si>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</si>
  <si>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</si>
  <si>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</si>
  <si>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</si>
  <si>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</si>
  <si>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</si>
  <si>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</si>
  <si>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</si>
  <si>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</si>
  <si>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</si>
  <si>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</si>
  <si>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</si>
  <si>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</si>
  <si>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</si>
  <si>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</si>
  <si>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</si>
  <si>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</si>
  <si>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</si>
  <si>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</si>
  <si>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</si>
  <si>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</si>
  <si>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</si>
  <si>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</si>
  <si>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</si>
  <si>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</si>
  <si>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</si>
  <si>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</si>
  <si>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</si>
  <si>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</si>
  <si>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</si>
  <si>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</si>
  <si>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</si>
  <si>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</si>
  <si>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</si>
  <si>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</si>
  <si>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</si>
  <si>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</si>
  <si>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</si>
  <si>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</si>
  <si>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</si>
  <si>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</si>
  <si>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</si>
  <si>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</si>
  <si>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</si>
  <si>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</si>
  <si>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</si>
  <si>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</si>
  <si>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</si>
  <si>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</si>
  <si>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</si>
  <si>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</si>
  <si>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</si>
  <si>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</si>
  <si>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</si>
  <si>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</si>
  <si>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</si>
  <si>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</si>
  <si>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</si>
  <si>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</si>
  <si>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</si>
  <si>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</si>
  <si>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</si>
  <si>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</si>
  <si>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</si>
  <si>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</si>
  <si>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</si>
  <si>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</si>
  <si>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</si>
  <si>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</si>
  <si>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</si>
  <si>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</si>
  <si>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</si>
  <si>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</si>
  <si>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</si>
  <si>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</si>
  <si>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</si>
  <si>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</si>
  <si>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</si>
  <si>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</si>
  <si>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</si>
  <si>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</si>
  <si>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</si>
  <si>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</si>
  <si>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</si>
  <si>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</si>
  <si>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</si>
  <si>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</si>
  <si>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</si>
  <si>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</si>
  <si>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</si>
  <si>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</si>
  <si>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</si>
  <si>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</si>
  <si>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</si>
  <si>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</si>
  <si>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</si>
  <si>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</si>
  <si>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</si>
  <si>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</si>
  <si>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</si>
  <si>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</si>
  <si>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</si>
  <si>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</si>
  <si>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</si>
  <si>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</si>
  <si>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</si>
  <si>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</si>
  <si>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</si>
  <si>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</si>
  <si>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</si>
  <si>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</si>
  <si>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</si>
  <si>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</si>
  <si>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</si>
  <si>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</si>
  <si>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</si>
  <si>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</si>
  <si>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</si>
  <si>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</si>
  <si>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</si>
  <si>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</si>
  <si>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</si>
  <si>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</si>
  <si>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</si>
  <si>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</si>
  <si>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</si>
  <si>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</si>
  <si>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</si>
  <si>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</si>
  <si>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</si>
  <si>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</si>
  <si>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</si>
  <si>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</si>
  <si>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</si>
  <si>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</si>
  <si>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</si>
  <si>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</si>
  <si>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</si>
  <si>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</si>
  <si>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</si>
  <si>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</si>
  <si>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</si>
  <si>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</si>
  <si>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</si>
  <si>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</si>
  <si>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</si>
  <si>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</si>
  <si>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</si>
  <si>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</si>
  <si>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</si>
  <si>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</si>
  <si>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</si>
  <si>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</si>
  <si>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</si>
  <si>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</si>
  <si>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</si>
  <si>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</si>
  <si>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</si>
  <si>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</si>
  <si>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</si>
  <si>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</si>
  <si>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</si>
  <si>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</si>
  <si>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</si>
  <si>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</si>
  <si>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</si>
  <si>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</si>
  <si>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</si>
  <si>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</si>
  <si>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</si>
  <si>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</si>
  <si>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</si>
  <si>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</si>
  <si>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</si>
  <si>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</si>
  <si>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</si>
  <si>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</si>
  <si>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</si>
  <si>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</si>
  <si>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</si>
  <si>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</si>
  <si>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</si>
  <si>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</si>
  <si>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</si>
  <si>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</si>
  <si>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</si>
  <si>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</si>
  <si>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</si>
  <si>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</si>
  <si>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</si>
  <si>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</si>
  <si>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</si>
  <si>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</si>
  <si>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</si>
  <si>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</si>
  <si>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</si>
  <si>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</si>
  <si>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</si>
  <si>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</si>
  <si>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</si>
  <si>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</si>
  <si>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</si>
  <si>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</si>
  <si>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</si>
  <si>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</si>
  <si>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</si>
  <si>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</si>
  <si>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</si>
  <si>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</si>
  <si>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</si>
  <si>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</si>
  <si>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</si>
  <si>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</si>
  <si>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</si>
  <si>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</si>
  <si>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</si>
  <si>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</si>
  <si>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</si>
  <si>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</si>
  <si>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</si>
  <si>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</si>
  <si>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</si>
  <si>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</si>
  <si>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</si>
  <si>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</si>
  <si>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</si>
  <si>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</si>
  <si>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</si>
  <si>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</si>
  <si>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</si>
  <si>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</si>
  <si>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</si>
  <si>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</si>
  <si>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</si>
  <si>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</si>
  <si>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</si>
  <si>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</si>
  <si>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</si>
  <si>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</si>
  <si>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</si>
  <si>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</si>
  <si>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</si>
  <si>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</si>
  <si>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</si>
  <si>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</si>
  <si>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</si>
  <si>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</si>
  <si>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</si>
  <si>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</si>
  <si>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</si>
  <si>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</si>
  <si>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</si>
  <si>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</si>
  <si>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</si>
  <si>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</si>
  <si>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</si>
  <si>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</si>
  <si>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</si>
  <si>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</si>
  <si>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</si>
  <si>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</si>
  <si>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</si>
  <si>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</si>
  <si>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</si>
  <si>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</si>
  <si>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</si>
  <si>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</si>
  <si>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</si>
  <si>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</si>
  <si>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</si>
  <si>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</si>
  <si>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</si>
  <si>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</si>
  <si>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</si>
  <si>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</si>
  <si>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</si>
  <si>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</si>
  <si>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</si>
  <si>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</si>
  <si>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</si>
  <si>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</si>
  <si>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</si>
  <si>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</si>
  <si>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</si>
  <si>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</si>
  <si>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</si>
  <si>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</si>
  <si>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</si>
  <si>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</si>
  <si>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</si>
  <si>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</si>
  <si>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</si>
  <si>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</si>
  <si>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</si>
  <si>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</si>
  <si>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</si>
  <si>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</si>
  <si>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</si>
  <si>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</si>
  <si>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</si>
  <si>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</si>
  <si>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</si>
  <si>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</si>
  <si>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</si>
  <si>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</si>
  <si>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</si>
  <si>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</si>
  <si>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</si>
  <si>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</si>
  <si>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</si>
  <si>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</si>
  <si>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</si>
  <si>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</si>
  <si>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</si>
  <si>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</si>
  <si>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</si>
  <si>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</si>
  <si>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</si>
  <si>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</si>
  <si>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</si>
  <si>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</si>
  <si>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</si>
  <si>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</si>
  <si>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</si>
  <si>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</si>
  <si>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</si>
  <si>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</si>
  <si>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</si>
  <si>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</si>
  <si>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</si>
  <si>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</si>
  <si>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</si>
  <si>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</si>
  <si>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</si>
  <si>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</si>
  <si>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</si>
  <si>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</si>
  <si>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</si>
  <si>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</si>
  <si>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</si>
  <si>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</si>
  <si>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</si>
  <si>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</si>
  <si>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</si>
  <si>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</si>
  <si>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</si>
  <si>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</si>
  <si>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</si>
  <si>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</si>
  <si>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</si>
  <si>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</si>
  <si>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</si>
  <si>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</si>
  <si>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</si>
  <si>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</si>
  <si>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</si>
  <si>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</si>
  <si>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</si>
  <si>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</si>
  <si>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</si>
  <si>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</si>
  <si>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</si>
  <si>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</si>
  <si>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</si>
  <si>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</si>
  <si>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</si>
  <si>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</si>
  <si>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</si>
  <si>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</si>
  <si>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</si>
  <si>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</si>
  <si>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</si>
  <si>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</si>
  <si>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</si>
  <si>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</si>
  <si>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</si>
  <si>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</si>
  <si>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</si>
  <si>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</si>
  <si>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</si>
  <si>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</si>
  <si>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</si>
  <si>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</si>
  <si>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</si>
  <si>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</si>
  <si>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</si>
  <si>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</si>
  <si>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</si>
  <si>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</si>
  <si>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</si>
  <si>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</si>
  <si>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</si>
  <si>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</si>
  <si>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</si>
  <si>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</si>
  <si>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</si>
  <si>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</si>
  <si>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</si>
  <si>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</si>
  <si>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</si>
  <si>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</si>
  <si>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</si>
  <si>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</si>
  <si>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</si>
  <si>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</si>
  <si>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</si>
  <si>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</si>
  <si>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</si>
  <si>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</si>
  <si>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</si>
  <si>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</si>
  <si>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</si>
  <si>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</si>
  <si>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</si>
  <si>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</si>
  <si>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</si>
  <si>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</si>
  <si>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</si>
  <si>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</si>
  <si>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</si>
  <si>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</si>
  <si>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</si>
  <si>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</si>
  <si>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</si>
  <si>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</si>
  <si>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</si>
  <si>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</si>
  <si>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</si>
  <si>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</si>
  <si>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</si>
  <si>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</si>
  <si>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</si>
  <si>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</si>
  <si>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</si>
  <si>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</si>
  <si>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</si>
  <si>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</si>
  <si>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</si>
  <si>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</si>
  <si>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</si>
  <si>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</si>
  <si>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</si>
  <si>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</si>
  <si>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</si>
  <si>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</si>
  <si>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</si>
  <si>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</si>
  <si>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</si>
  <si>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</si>
  <si>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</si>
  <si>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</si>
  <si>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</si>
  <si>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</si>
  <si>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</si>
  <si>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</si>
  <si>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</si>
  <si>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</si>
  <si>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</si>
  <si>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</si>
  <si>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</si>
  <si>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</si>
  <si>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</si>
  <si>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</si>
  <si>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</si>
  <si>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</si>
  <si>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</si>
  <si>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</si>
  <si>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</si>
  <si>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</si>
  <si>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</si>
  <si>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</si>
  <si>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</si>
  <si>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</si>
  <si>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</si>
  <si>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</si>
  <si>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</si>
  <si>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</si>
  <si>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</si>
  <si>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</si>
  <si>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</si>
  <si>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</si>
  <si>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</si>
  <si>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</si>
  <si>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</si>
  <si>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</si>
  <si>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</si>
  <si>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</si>
  <si>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</si>
  <si>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</si>
  <si>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</si>
  <si>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</si>
  <si>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</si>
  <si>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</si>
  <si>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</si>
  <si>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</si>
  <si>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</si>
  <si>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</si>
  <si>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</si>
  <si>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</si>
  <si>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</si>
  <si>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</si>
  <si>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</si>
  <si>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</si>
  <si>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</si>
  <si>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</si>
  <si>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</si>
  <si>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</si>
  <si>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</si>
  <si>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</si>
  <si>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</si>
  <si>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</si>
  <si>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</si>
  <si>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</si>
  <si>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</si>
  <si>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</si>
  <si>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</si>
  <si>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</si>
  <si>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</si>
  <si>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</si>
  <si>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</si>
  <si>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</si>
  <si>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</si>
  <si>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</si>
  <si>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</si>
  <si>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</si>
  <si>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</si>
  <si>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</si>
  <si>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</si>
  <si>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</si>
  <si>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</si>
  <si>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</si>
  <si>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</si>
  <si>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</si>
  <si>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</si>
  <si>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</si>
  <si>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</si>
  <si>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</si>
  <si>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</si>
  <si>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</si>
  <si>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</si>
  <si>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</si>
  <si>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</si>
  <si>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</si>
  <si>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</si>
  <si>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</si>
  <si>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</si>
  <si>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</si>
  <si>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</si>
  <si>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</si>
  <si>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</si>
  <si>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</si>
  <si>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</si>
  <si>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</si>
  <si>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</si>
  <si>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</si>
  <si>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</si>
  <si>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</si>
  <si>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</si>
  <si>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</si>
  <si>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</si>
  <si>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</si>
  <si>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</si>
  <si>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</si>
  <si>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</si>
  <si>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</si>
  <si>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</si>
  <si>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</si>
  <si>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</si>
  <si>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</si>
  <si>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</si>
  <si>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</si>
  <si>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</si>
  <si>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</si>
  <si>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</si>
  <si>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</si>
  <si>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</si>
  <si>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</si>
  <si>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</si>
  <si>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</si>
  <si>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</si>
  <si>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</si>
  <si>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</si>
  <si>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</si>
  <si>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</si>
  <si>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</si>
  <si>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</si>
  <si>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</si>
  <si>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</si>
  <si>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</si>
  <si>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</si>
  <si>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</si>
  <si>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</si>
  <si>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</si>
  <si>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</si>
  <si>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</si>
  <si>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</si>
  <si>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</si>
  <si>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</si>
  <si>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</si>
  <si>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</si>
  <si>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</si>
  <si>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</si>
  <si>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</si>
  <si>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</si>
  <si>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</si>
  <si>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</si>
  <si>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</si>
  <si>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</si>
  <si>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</si>
  <si>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</si>
  <si>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</si>
  <si>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</si>
  <si>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</si>
  <si>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</si>
  <si>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</si>
  <si>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</si>
  <si>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</si>
  <si>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</si>
  <si>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</si>
  <si>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</si>
  <si>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</si>
  <si>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</si>
  <si>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</si>
  <si>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</si>
  <si>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</si>
  <si>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</si>
  <si>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</si>
  <si>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</si>
  <si>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</si>
  <si>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</si>
  <si>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</si>
  <si>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</si>
  <si>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</si>
  <si>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</si>
  <si>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</si>
  <si>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</si>
  <si>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</si>
  <si>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</si>
  <si>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</si>
  <si>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</si>
  <si>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</si>
  <si>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</si>
  <si>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</si>
  <si>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</si>
  <si>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</si>
  <si>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</si>
  <si>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</si>
  <si>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</si>
  <si>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</si>
  <si>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</si>
  <si>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</si>
  <si>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</si>
  <si>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</si>
  <si>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</si>
  <si>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</si>
  <si>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</si>
  <si>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</si>
  <si>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</si>
  <si>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</si>
  <si>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</si>
  <si>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</si>
  <si>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</si>
  <si>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</si>
  <si>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</si>
  <si>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</si>
  <si>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</si>
  <si>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</si>
  <si>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</si>
  <si>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</si>
  <si>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</si>
  <si>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</si>
  <si>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</si>
  <si>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</si>
  <si>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</si>
  <si>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</si>
  <si>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</si>
  <si>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</si>
  <si>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</si>
  <si>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</si>
  <si>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</si>
  <si>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</si>
  <si>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</si>
  <si>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</si>
  <si>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</si>
  <si>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</si>
  <si>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</si>
  <si>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</si>
  <si>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</si>
  <si>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</si>
  <si>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</si>
  <si>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</si>
  <si>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</si>
  <si>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</si>
  <si>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</si>
  <si>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</si>
  <si>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</si>
  <si>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</si>
  <si>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</si>
  <si>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</si>
  <si>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</si>
  <si>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</si>
  <si>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</si>
  <si>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</si>
  <si>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</si>
  <si>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</si>
  <si>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</si>
  <si>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</si>
  <si>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</si>
  <si>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</si>
  <si>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</si>
  <si>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</si>
  <si>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</si>
  <si>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</si>
  <si>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</si>
  <si>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</si>
  <si>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</si>
  <si>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</si>
  <si>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</si>
  <si>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</si>
  <si>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</si>
  <si>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</si>
  <si>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</si>
  <si>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</si>
  <si>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</si>
  <si>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</si>
  <si>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</si>
  <si>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</si>
  <si>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</si>
  <si>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</si>
  <si>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</si>
  <si>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</si>
  <si>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</si>
  <si>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</si>
  <si>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</si>
  <si>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</si>
  <si>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</si>
  <si>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</si>
  <si>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</si>
  <si>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</si>
  <si>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</si>
  <si>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</si>
  <si>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</si>
  <si>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</si>
  <si>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</si>
  <si>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</si>
  <si>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</si>
  <si>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</si>
  <si>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</si>
  <si>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</si>
  <si>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</si>
  <si>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</si>
  <si>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</si>
  <si>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</si>
  <si>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</si>
  <si>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</si>
  <si>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</si>
  <si>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</si>
  <si>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</si>
  <si>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</si>
  <si>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</si>
  <si>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</si>
  <si>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</si>
  <si>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</si>
  <si>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</si>
  <si>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</si>
  <si>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</si>
  <si>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</si>
  <si>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</si>
  <si>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</si>
  <si>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</si>
  <si>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</si>
  <si>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</si>
  <si>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</si>
  <si>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</si>
  <si>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</si>
  <si>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</si>
  <si>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</si>
  <si>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</si>
  <si>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</si>
  <si>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</si>
  <si>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</si>
  <si>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</si>
  <si>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</si>
  <si>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</si>
  <si>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</si>
  <si>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</si>
  <si>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</si>
  <si>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</si>
  <si>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</si>
  <si>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</si>
  <si>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</si>
  <si>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</si>
  <si>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</si>
  <si>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</si>
  <si>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</si>
  <si>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</si>
  <si>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</si>
  <si>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</si>
  <si>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</si>
  <si>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</si>
  <si>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</si>
  <si>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</si>
  <si>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</si>
  <si>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</si>
  <si>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</si>
  <si>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</si>
  <si>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</si>
  <si>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</si>
  <si>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</si>
  <si>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</si>
  <si>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</si>
  <si>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</si>
  <si>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</si>
  <si>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</si>
  <si>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</si>
  <si>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</si>
  <si>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</si>
  <si>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</si>
  <si>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</si>
  <si>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</si>
  <si>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</si>
  <si>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</si>
  <si>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</si>
  <si>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</si>
  <si>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</si>
  <si>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</si>
  <si>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</si>
  <si>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</si>
  <si>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</si>
  <si>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</si>
  <si>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</si>
  <si>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</si>
  <si>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</si>
  <si>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</si>
  <si>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</si>
  <si>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</si>
  <si>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</si>
  <si>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</si>
  <si>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</si>
  <si>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</si>
  <si>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</si>
  <si>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</si>
  <si>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</si>
  <si>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</si>
  <si>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</si>
  <si>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</si>
  <si>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</si>
  <si>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</si>
  <si>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</si>
  <si>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</si>
  <si>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</si>
  <si>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</si>
  <si>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</si>
  <si>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</si>
  <si>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</si>
  <si>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</si>
  <si>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</si>
  <si>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</si>
  <si>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</si>
  <si>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</si>
  <si>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</si>
  <si>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</si>
  <si>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</si>
  <si>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</si>
  <si>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</si>
  <si>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</si>
  <si>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</si>
  <si>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</si>
  <si>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</si>
  <si>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</si>
  <si>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</si>
  <si>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</si>
  <si>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</si>
  <si>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</si>
  <si>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</si>
  <si>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</si>
  <si>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</si>
  <si>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</si>
  <si>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</si>
  <si>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</si>
  <si>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</si>
  <si>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</si>
  <si>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</si>
  <si>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</si>
  <si>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</si>
  <si>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</si>
  <si>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</si>
  <si>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</si>
  <si>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</si>
  <si>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</si>
  <si>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</si>
  <si>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</si>
  <si>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</si>
  <si>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</si>
  <si>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</si>
  <si>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</si>
  <si>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</si>
  <si>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</si>
  <si>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</si>
  <si>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</si>
  <si>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</si>
  <si>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</si>
  <si>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</si>
  <si>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</si>
  <si>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</si>
  <si>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</si>
  <si>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</si>
  <si>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</si>
  <si>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</si>
  <si>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</si>
  <si>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</si>
  <si>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</si>
  <si>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</si>
  <si>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</si>
  <si>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</si>
  <si>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</si>
  <si>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</si>
  <si>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</si>
  <si>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</si>
  <si>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</si>
  <si>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</si>
  <si>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</si>
  <si>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</si>
  <si>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</si>
  <si>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</si>
  <si>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</si>
  <si>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</si>
  <si>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</si>
  <si>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</si>
  <si>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</si>
  <si>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</si>
  <si>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</si>
  <si>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</si>
  <si>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</si>
  <si>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</si>
  <si>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</si>
  <si>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</si>
  <si>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</si>
  <si>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</si>
  <si>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</si>
  <si>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</si>
  <si>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</si>
  <si>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</si>
  <si>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</si>
  <si>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</si>
  <si>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</si>
  <si>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</si>
  <si>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</si>
  <si>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</si>
  <si>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</si>
  <si>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</si>
  <si>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</si>
  <si>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</si>
  <si>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</si>
  <si>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</si>
  <si>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</si>
  <si>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</si>
  <si>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</si>
  <si>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</si>
  <si>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</si>
  <si>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</si>
  <si>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</si>
  <si>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</si>
  <si>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</si>
  <si>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</si>
  <si>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</si>
  <si>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</si>
  <si>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</si>
  <si>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</si>
  <si>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</si>
  <si>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</si>
  <si>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</si>
  <si>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</si>
  <si>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</si>
  <si>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</si>
  <si>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</si>
  <si>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</si>
  <si>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</si>
  <si>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</si>
  <si>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</si>
  <si>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</si>
  <si>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</si>
  <si>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</si>
  <si>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</si>
  <si>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</si>
  <si>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</si>
  <si>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</si>
  <si>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</si>
  <si>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</si>
  <si>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</si>
  <si>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</si>
  <si>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</si>
  <si>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</si>
  <si>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</si>
  <si>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</si>
  <si>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</si>
  <si>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</si>
  <si>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</si>
  <si>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</si>
  <si>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</si>
  <si>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</si>
  <si>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</si>
  <si>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</si>
  <si>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</si>
  <si>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</si>
  <si>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</si>
  <si>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</si>
  <si>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</si>
  <si>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</si>
  <si>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</si>
  <si>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</si>
  <si>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</si>
  <si>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</si>
  <si>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</si>
  <si>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</si>
  <si>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</si>
  <si>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</si>
  <si>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</si>
  <si>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</si>
  <si>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</si>
  <si>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</si>
  <si>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</si>
  <si>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</si>
  <si>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</si>
  <si>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</si>
  <si>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</si>
  <si>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</si>
  <si>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</si>
  <si>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</si>
  <si>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</si>
  <si>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</si>
  <si>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</si>
  <si>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</si>
  <si>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</si>
  <si>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</si>
  <si>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</si>
  <si>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</si>
  <si>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</si>
  <si>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</si>
  <si>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</si>
  <si>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</si>
  <si>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</si>
  <si>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</si>
  <si>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</si>
  <si>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</si>
  <si>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</si>
  <si>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</si>
  <si>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</si>
  <si>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</si>
  <si>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</si>
  <si>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</si>
  <si>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</si>
  <si>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</si>
  <si>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</si>
  <si>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</si>
  <si>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</si>
  <si>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</si>
  <si>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</si>
  <si>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</si>
  <si>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</si>
  <si>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</si>
  <si>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</si>
  <si>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</si>
  <si>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</si>
  <si>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</si>
  <si>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</si>
  <si>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</si>
  <si>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</si>
  <si>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</si>
  <si>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</si>
  <si>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</si>
  <si>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</si>
  <si>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</si>
  <si>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</si>
  <si>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</si>
  <si>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</si>
  <si>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</si>
  <si>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</si>
  <si>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</si>
  <si>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</si>
  <si>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</si>
  <si>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</si>
  <si>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</si>
  <si>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</si>
  <si>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</si>
  <si>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</si>
  <si>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</si>
  <si>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</si>
  <si>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</si>
  <si>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</si>
  <si>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</si>
  <si>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</si>
  <si>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</si>
  <si>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</si>
  <si>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</si>
  <si>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</si>
  <si>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</si>
  <si>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</si>
  <si>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</si>
  <si>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</si>
  <si>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</si>
  <si>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</si>
  <si>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</si>
  <si>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</si>
  <si>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</si>
  <si>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</si>
  <si>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</si>
  <si>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</si>
  <si>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</si>
  <si>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</si>
  <si>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</si>
  <si>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</si>
  <si>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</si>
  <si>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</si>
  <si>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</si>
  <si>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</si>
  <si>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</si>
  <si>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</si>
  <si>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</si>
  <si>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</si>
  <si>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</si>
  <si>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</si>
  <si>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</si>
  <si>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</si>
  <si>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</si>
  <si>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</si>
  <si>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</si>
  <si>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</si>
  <si>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</si>
  <si>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</si>
  <si>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</si>
  <si>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</si>
  <si>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</si>
  <si>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</si>
  <si>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</si>
  <si>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</si>
  <si>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</si>
  <si>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</si>
  <si>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</si>
  <si>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</si>
  <si>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</si>
  <si>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</si>
  <si>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</si>
  <si>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</si>
  <si>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</si>
  <si>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</si>
  <si>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</si>
  <si>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</si>
  <si>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</si>
  <si>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</si>
  <si>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</si>
  <si>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</si>
  <si>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</si>
  <si>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</si>
  <si>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</si>
  <si>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</si>
  <si>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</si>
  <si>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</si>
  <si>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</si>
  <si>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</si>
  <si>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</si>
  <si>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</si>
  <si>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</si>
  <si>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</si>
  <si>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</si>
  <si>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</si>
  <si>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</si>
  <si>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</si>
  <si>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</si>
  <si>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</si>
  <si>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</si>
  <si>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</si>
  <si>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</si>
  <si>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</si>
  <si>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</si>
  <si>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</si>
  <si>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</si>
  <si>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</si>
  <si>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</si>
  <si>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</si>
  <si>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</si>
  <si>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</si>
  <si>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</si>
  <si>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</si>
  <si>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</si>
  <si>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</si>
  <si>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</si>
  <si>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</si>
  <si>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</si>
  <si>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</si>
  <si>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</si>
  <si>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</si>
  <si>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</si>
  <si>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</si>
  <si>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</si>
  <si>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</si>
  <si>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</si>
  <si>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</si>
  <si>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</si>
  <si>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</si>
  <si>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</si>
  <si>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</si>
  <si>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</si>
  <si>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</si>
  <si>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</si>
  <si>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</si>
  <si>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</si>
  <si>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</si>
  <si>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</si>
  <si>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</si>
  <si>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</si>
  <si>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</si>
  <si>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</si>
  <si>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</si>
  <si>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</si>
  <si>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</si>
  <si>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</si>
  <si>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</si>
  <si>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</si>
  <si>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</si>
  <si>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</si>
  <si>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</si>
  <si>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</si>
  <si>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</si>
  <si>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</si>
  <si>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</si>
  <si>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</si>
  <si>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</si>
  <si>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</si>
  <si>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</si>
  <si>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</si>
  <si>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</si>
  <si>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</si>
  <si>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</si>
  <si>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</si>
  <si>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</si>
  <si>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</si>
  <si>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</si>
  <si>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</si>
  <si>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</si>
  <si>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</si>
  <si>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</si>
  <si>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</si>
  <si>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</si>
  <si>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</si>
  <si>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</si>
  <si>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</si>
  <si>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</si>
  <si>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</si>
  <si>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</si>
  <si>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</si>
  <si>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</si>
  <si>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</si>
  <si>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</si>
  <si>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</si>
  <si>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</si>
  <si>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</si>
  <si>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</si>
  <si>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</si>
  <si>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</si>
  <si>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</si>
  <si>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</si>
  <si>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</si>
  <si>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</si>
  <si>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</si>
  <si>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</si>
  <si>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</si>
  <si>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</si>
  <si>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</si>
  <si>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</si>
  <si>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</si>
  <si>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</si>
  <si>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</si>
  <si>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</si>
  <si>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</si>
  <si>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</si>
  <si>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</si>
  <si>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</si>
  <si>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</si>
  <si>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</si>
  <si>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</si>
  <si>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</si>
  <si>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</si>
  <si>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</si>
  <si>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</si>
  <si>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</si>
  <si>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</si>
  <si>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</si>
  <si>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</si>
  <si>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</si>
  <si>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</si>
  <si>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</si>
  <si>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</si>
  <si>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</si>
  <si>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</si>
  <si>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</si>
  <si>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</si>
  <si>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</si>
  <si>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</si>
  <si>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</si>
  <si>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</si>
  <si>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</si>
  <si>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</si>
  <si>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</si>
  <si>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</si>
  <si>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</si>
  <si>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</si>
  <si>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</si>
  <si>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</si>
  <si>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</si>
  <si>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</si>
  <si>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</si>
  <si>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</si>
  <si>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</si>
  <si>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</si>
  <si>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</si>
  <si>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</si>
  <si>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</si>
  <si>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</si>
  <si>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</si>
  <si>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</si>
  <si>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</si>
  <si>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</si>
  <si>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</si>
  <si>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</si>
  <si>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</si>
  <si>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</si>
  <si>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</si>
  <si>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</si>
  <si>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</si>
  <si>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</si>
  <si>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</si>
  <si>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</si>
  <si>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</si>
  <si>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</si>
  <si>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</si>
  <si>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</si>
  <si>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</si>
  <si>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</si>
  <si>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</si>
  <si>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</si>
  <si>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</si>
  <si>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</si>
  <si>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</si>
  <si>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</si>
  <si>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</si>
  <si>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</si>
  <si>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</si>
  <si>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</si>
  <si>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</si>
  <si>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</si>
  <si>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</si>
  <si>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</si>
  <si>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</si>
  <si>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</si>
  <si>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</si>
  <si>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</si>
  <si>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</si>
  <si>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</si>
  <si>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</si>
  <si>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</si>
  <si>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</si>
  <si>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</si>
  <si>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</si>
  <si>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</si>
  <si>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</si>
  <si>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</si>
  <si>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</si>
  <si>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</si>
  <si>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</si>
  <si>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</si>
  <si>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</si>
  <si>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</si>
  <si>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</si>
  <si>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</si>
  <si>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</si>
  <si>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</si>
  <si>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</si>
  <si>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</si>
  <si>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</si>
  <si>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</si>
  <si>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</si>
  <si>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</si>
  <si>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</si>
  <si>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</si>
  <si>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</si>
  <si>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</si>
  <si>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</si>
  <si>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</si>
  <si>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</si>
  <si>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</si>
  <si>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</si>
  <si>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</si>
  <si>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</si>
  <si>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</si>
  <si>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</si>
  <si>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</si>
  <si>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</si>
  <si>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</si>
  <si>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</si>
  <si>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</si>
  <si>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</si>
  <si>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</si>
  <si>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</si>
  <si>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</si>
  <si>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</si>
  <si>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</si>
  <si>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</si>
  <si>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</si>
  <si>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</si>
  <si>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</si>
  <si>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</si>
  <si>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</si>
  <si>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</si>
  <si>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</si>
  <si>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</si>
  <si>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</si>
  <si>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</si>
  <si>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</si>
  <si>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</si>
  <si>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</si>
  <si>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</si>
  <si>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</si>
  <si>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</si>
  <si>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</si>
  <si>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</si>
  <si>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</si>
  <si>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</si>
  <si>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</si>
  <si>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</si>
  <si>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</si>
  <si>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</si>
  <si>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</si>
  <si>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</si>
  <si>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</si>
  <si>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</si>
  <si>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</si>
  <si>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</si>
  <si>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</si>
  <si>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</si>
  <si>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</si>
  <si>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</si>
  <si>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</si>
  <si>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</si>
  <si>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</si>
  <si>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</si>
  <si>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</si>
  <si>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</si>
  <si>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</si>
  <si>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</si>
  <si>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</si>
  <si>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</si>
  <si>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</si>
  <si>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</si>
  <si>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</si>
  <si>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</si>
  <si>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</si>
  <si>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</si>
  <si>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</si>
  <si>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</si>
  <si>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</si>
  <si>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</si>
  <si>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</si>
  <si>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</si>
  <si>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</si>
  <si>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</si>
  <si>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</si>
  <si>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</si>
  <si>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</si>
  <si>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</si>
  <si>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</si>
  <si>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</si>
  <si>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</si>
  <si>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</si>
  <si>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</si>
  <si>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</si>
  <si>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</si>
  <si>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</si>
  <si>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</si>
  <si>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</si>
  <si>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</si>
  <si>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</si>
  <si>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</si>
  <si>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</si>
  <si>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</si>
  <si>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</si>
  <si>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</si>
  <si>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</si>
  <si>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</si>
  <si>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</si>
  <si>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</si>
  <si>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</si>
  <si>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</si>
  <si>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</si>
  <si>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</si>
  <si>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</si>
  <si>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</si>
  <si>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</si>
  <si>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</si>
  <si>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</si>
  <si>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</si>
  <si>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</si>
  <si>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</si>
  <si>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</si>
  <si>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</si>
  <si>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</si>
  <si>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</si>
  <si>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</si>
  <si>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</si>
  <si>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</si>
  <si>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</si>
  <si>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</si>
  <si>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</si>
  <si>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</si>
  <si>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</si>
  <si>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</si>
  <si>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</si>
  <si>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</si>
  <si>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</si>
  <si>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</si>
  <si>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</si>
  <si>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</si>
  <si>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</si>
  <si>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</si>
  <si>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</si>
  <si>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</si>
  <si>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</si>
  <si>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</si>
  <si>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</si>
  <si>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</si>
  <si>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</si>
  <si>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</si>
  <si>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</si>
  <si>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</si>
  <si>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</si>
  <si>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</si>
  <si>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</si>
  <si>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</si>
  <si>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</si>
  <si>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</si>
  <si>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</si>
  <si>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</si>
  <si>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</si>
  <si>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</si>
  <si>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</si>
  <si>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</si>
  <si>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</si>
  <si>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</si>
  <si>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</si>
  <si>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</si>
  <si>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</si>
  <si>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</si>
  <si>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</si>
  <si>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</si>
  <si>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</si>
  <si>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</si>
  <si>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</si>
  <si>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</si>
  <si>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</si>
  <si>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</si>
  <si>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</si>
  <si>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</si>
  <si>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</si>
  <si>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</si>
  <si>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</si>
  <si>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</si>
  <si>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</si>
  <si>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</si>
  <si>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</si>
  <si>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</si>
  <si>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</si>
  <si>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</si>
  <si>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</si>
  <si>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</si>
  <si>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</si>
  <si>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</si>
  <si>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</si>
  <si>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</si>
  <si>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</si>
  <si>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</si>
  <si>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</si>
  <si>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</si>
  <si>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</si>
  <si>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</si>
  <si>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</si>
  <si>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</si>
  <si>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</si>
  <si>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</si>
  <si>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</si>
  <si>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</si>
  <si>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</si>
  <si>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</si>
  <si>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</si>
  <si>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</si>
  <si>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</si>
  <si>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</si>
  <si>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</si>
  <si>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</si>
  <si>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</si>
  <si>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</si>
  <si>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</si>
  <si>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</si>
  <si>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</si>
  <si>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</si>
  <si>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</si>
  <si>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</si>
  <si>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</si>
  <si>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</si>
  <si>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</si>
  <si>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</si>
  <si>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</si>
  <si>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</si>
  <si>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</si>
  <si>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</si>
  <si>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</si>
  <si>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</si>
  <si>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</si>
  <si>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</si>
  <si>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</si>
  <si>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</si>
  <si>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</si>
  <si>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</si>
  <si>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</si>
  <si>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</si>
  <si>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</si>
  <si>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</si>
  <si>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</si>
  <si>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</si>
  <si>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</si>
  <si>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</si>
  <si>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</si>
  <si>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</si>
  <si>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</si>
  <si>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</si>
  <si>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</si>
  <si>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</si>
  <si>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</si>
  <si>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</si>
  <si>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</si>
  <si>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</si>
  <si>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</si>
  <si>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</si>
  <si>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</si>
  <si>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</si>
  <si>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</si>
  <si>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</si>
  <si>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</si>
  <si>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</si>
  <si>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</si>
  <si>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</si>
  <si>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</si>
  <si>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</si>
  <si>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</si>
  <si>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</si>
  <si>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</si>
  <si>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</si>
  <si>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</si>
  <si>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</si>
  <si>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</si>
  <si>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</si>
  <si>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</si>
  <si>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</si>
  <si>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</si>
  <si>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</si>
  <si>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</si>
  <si>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</si>
  <si>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</si>
  <si>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</si>
  <si>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</si>
  <si>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</si>
  <si>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</si>
  <si>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</si>
  <si>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</si>
  <si>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</si>
  <si>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</si>
  <si>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</si>
  <si>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</si>
  <si>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</si>
  <si>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</si>
  <si>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</si>
  <si>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</si>
  <si>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</si>
  <si>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</si>
  <si>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</si>
  <si>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</si>
  <si>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</si>
  <si>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</si>
  <si>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</si>
  <si>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</si>
  <si>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</si>
  <si>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</si>
  <si>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</si>
  <si>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</si>
  <si>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</si>
  <si>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</si>
  <si>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</si>
  <si>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</si>
  <si>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</si>
  <si>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</si>
  <si>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</si>
  <si>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</si>
  <si>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</si>
  <si>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</si>
  <si>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</si>
  <si>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</si>
  <si>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</si>
  <si>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</si>
  <si>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</si>
  <si>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</si>
  <si>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</si>
  <si>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</si>
  <si>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</si>
  <si>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</si>
  <si>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</si>
  <si>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</si>
  <si>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</si>
  <si>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</si>
  <si>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</si>
  <si>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</si>
  <si>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</si>
  <si>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</si>
  <si>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</si>
  <si>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</si>
  <si>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</si>
  <si>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</si>
  <si>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</si>
  <si>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</si>
  <si>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</si>
  <si>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</si>
  <si>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</si>
  <si>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</si>
  <si>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</si>
  <si>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</si>
  <si>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</si>
  <si>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</si>
  <si>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</si>
  <si>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</si>
  <si>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</si>
  <si>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</si>
  <si>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</si>
  <si>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</si>
  <si>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</si>
  <si>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</si>
  <si>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</si>
  <si>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</si>
  <si>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</si>
  <si>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</si>
  <si>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</si>
  <si>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</si>
  <si>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</si>
  <si>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</si>
  <si>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</si>
  <si>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</si>
  <si>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</si>
  <si>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</si>
  <si>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</si>
  <si>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</si>
  <si>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</si>
  <si>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</si>
  <si>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</si>
  <si>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</si>
  <si>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</si>
  <si>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</si>
  <si>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</si>
  <si>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</si>
  <si>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</si>
  <si>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</si>
  <si>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</si>
  <si>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</si>
  <si>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</si>
  <si>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</si>
  <si>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</si>
  <si>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</si>
  <si>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</si>
  <si>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</si>
  <si>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</si>
  <si>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</si>
  <si>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</si>
  <si>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</si>
  <si>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</si>
  <si>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</si>
  <si>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</si>
  <si>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</si>
  <si>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</si>
  <si>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</si>
  <si>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</si>
  <si>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</si>
  <si>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</si>
  <si>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</si>
  <si>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</si>
  <si>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</si>
  <si>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</si>
  <si>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</si>
  <si>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</si>
  <si>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</si>
  <si>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</si>
  <si>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</si>
  <si>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</si>
  <si>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</si>
  <si>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</si>
  <si>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</si>
  <si>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</si>
  <si>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</si>
  <si>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</si>
  <si>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</si>
  <si>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</si>
  <si>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</si>
  <si>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</si>
  <si>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</si>
  <si>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</si>
  <si>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</si>
  <si>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</si>
  <si>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</si>
  <si>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</si>
  <si>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</si>
  <si>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</si>
  <si>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</si>
  <si>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</si>
  <si>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</si>
  <si>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</si>
  <si>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</si>
  <si>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</si>
  <si>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</si>
  <si>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</si>
  <si>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</si>
  <si>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</si>
  <si>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</si>
  <si>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</si>
  <si>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</si>
  <si>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</si>
  <si>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</si>
  <si>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</si>
  <si>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</si>
  <si>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</si>
  <si>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</si>
  <si>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</si>
  <si>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</si>
  <si>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</si>
  <si>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</si>
  <si>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</si>
  <si>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</si>
  <si>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</si>
  <si>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</si>
  <si>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</si>
  <si>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</si>
  <si>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</si>
  <si>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</si>
  <si>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</si>
  <si>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</si>
  <si>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</si>
  <si>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</si>
  <si>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</si>
  <si>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</si>
  <si>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</si>
  <si>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</si>
  <si>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</si>
  <si>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</si>
  <si>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</si>
  <si>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</si>
  <si>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</si>
  <si>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</si>
  <si>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</si>
  <si>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</si>
  <si>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</si>
  <si>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</si>
  <si>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</si>
  <si>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</si>
  <si>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</si>
  <si>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</si>
  <si>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</si>
  <si>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</si>
  <si>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</si>
  <si>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</si>
  <si>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</si>
  <si>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</si>
  <si>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</si>
  <si>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</si>
  <si>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</si>
  <si>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</si>
  <si>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</si>
  <si>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</si>
  <si>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</si>
  <si>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</si>
  <si>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</si>
  <si>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</si>
  <si>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</si>
  <si>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</si>
  <si>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</si>
  <si>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</si>
  <si>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</si>
  <si>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</si>
  <si>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</si>
  <si>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</si>
  <si>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</si>
  <si>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</si>
  <si>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</si>
  <si>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</si>
  <si>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</si>
  <si>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</si>
  <si>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</si>
  <si>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</si>
  <si>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</si>
  <si>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</si>
  <si>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</si>
  <si>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</si>
  <si>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</si>
  <si>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</si>
  <si>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</si>
  <si>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</si>
  <si>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</si>
  <si>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</si>
  <si>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</si>
  <si>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</si>
  <si>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</si>
  <si>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</si>
  <si>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</si>
  <si>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</si>
  <si>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</si>
  <si>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</si>
  <si>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</si>
  <si>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</si>
  <si>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</si>
  <si>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</si>
  <si>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</si>
  <si>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</si>
  <si>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</si>
  <si>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</si>
  <si>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</si>
  <si>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</si>
  <si>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</si>
  <si>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</si>
  <si>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</si>
  <si>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</si>
  <si>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</si>
  <si>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</si>
  <si>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</si>
  <si>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</si>
  <si>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</si>
  <si>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</si>
  <si>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</si>
  <si>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</si>
  <si>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</si>
  <si>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</si>
  <si>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</si>
  <si>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</si>
  <si>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</si>
  <si>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</si>
  <si>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</si>
  <si>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</si>
  <si>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</si>
  <si>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</si>
  <si>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</si>
  <si>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</si>
  <si>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</si>
  <si>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</si>
  <si>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</si>
  <si>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</si>
  <si>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</si>
  <si>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</si>
  <si>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</si>
  <si>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</si>
  <si>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</si>
  <si>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</si>
  <si>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</si>
  <si>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</si>
  <si>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</si>
  <si>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</si>
  <si>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</si>
  <si>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</si>
  <si>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</si>
  <si>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</si>
  <si>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</si>
  <si>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</si>
  <si>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</si>
  <si>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</si>
  <si>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</si>
  <si>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</si>
  <si>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</si>
  <si>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</si>
  <si>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</si>
  <si>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</si>
  <si>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</si>
  <si>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</si>
  <si>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</si>
  <si>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</si>
  <si>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</si>
  <si>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</si>
  <si>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</si>
  <si>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</si>
  <si>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</si>
  <si>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</si>
  <si>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</si>
  <si>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</si>
  <si>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</si>
  <si>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</si>
  <si>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</si>
  <si>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</si>
  <si>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</si>
  <si>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</si>
  <si>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</si>
  <si>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</si>
  <si>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</si>
  <si>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</si>
  <si>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</si>
  <si>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</si>
  <si>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</si>
  <si>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</si>
  <si>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</si>
  <si>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</si>
  <si>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</si>
  <si>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</si>
  <si>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</si>
  <si>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</si>
  <si>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</si>
  <si>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</si>
  <si>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</si>
  <si>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</si>
  <si>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</si>
  <si>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</si>
  <si>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</si>
  <si>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</si>
  <si>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</si>
  <si>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</si>
  <si>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</si>
  <si>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</si>
  <si>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</si>
  <si>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</si>
  <si>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</si>
  <si>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</si>
  <si>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</si>
  <si>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</si>
  <si>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</si>
  <si>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</si>
  <si>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</si>
  <si>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</si>
  <si>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</si>
  <si>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</si>
  <si>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</si>
  <si>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</si>
  <si>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</si>
  <si>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</si>
  <si>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</si>
  <si>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</si>
  <si>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</si>
  <si>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</si>
  <si>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</si>
  <si>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</si>
  <si>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</si>
  <si>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</si>
  <si>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</si>
  <si>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</si>
  <si>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</si>
  <si>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</si>
  <si>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</si>
  <si>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</si>
  <si>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</si>
  <si>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</si>
  <si>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</si>
  <si>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</si>
  <si>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</si>
  <si>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</si>
  <si>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</si>
  <si>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</si>
  <si>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</si>
  <si>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</si>
  <si>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</si>
  <si>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</si>
  <si>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</si>
  <si>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</si>
  <si>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</si>
  <si>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</si>
  <si>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</si>
  <si>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</si>
  <si>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</si>
  <si>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</si>
  <si>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</si>
  <si>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</si>
  <si>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</si>
  <si>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</si>
  <si>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</si>
  <si>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</si>
  <si>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</si>
  <si>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</si>
  <si>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</si>
  <si>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</si>
  <si>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</si>
  <si>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</si>
  <si>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</si>
  <si>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</si>
  <si>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</si>
  <si>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</si>
  <si>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</si>
  <si>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</si>
  <si>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</si>
  <si>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</si>
  <si>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</si>
  <si>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</si>
  <si>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</si>
  <si>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</si>
  <si>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</si>
  <si>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</si>
  <si>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</si>
  <si>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</si>
  <si>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</si>
  <si>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</si>
  <si>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</si>
  <si>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</si>
  <si>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</si>
  <si>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</si>
  <si>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</si>
  <si>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</si>
  <si>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</si>
  <si>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</si>
  <si>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</si>
  <si>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</si>
  <si>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</si>
  <si>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</si>
  <si>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</si>
  <si>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</si>
  <si>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</si>
  <si>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</si>
  <si>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</si>
  <si>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</si>
  <si>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</si>
  <si>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</si>
  <si>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</si>
  <si>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</si>
  <si>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</si>
  <si>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</si>
  <si>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</si>
  <si>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</si>
  <si>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</si>
  <si>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</si>
  <si>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</si>
  <si>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</si>
  <si>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</si>
  <si>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</si>
  <si>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</si>
  <si>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</si>
  <si>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</si>
  <si>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</si>
  <si>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</si>
  <si>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</si>
  <si>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</si>
  <si>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</si>
  <si>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</si>
  <si>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</si>
  <si>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</si>
  <si>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</si>
  <si>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</si>
  <si>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</si>
  <si>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</si>
  <si>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</si>
  <si>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</si>
  <si>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</si>
  <si>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</si>
  <si>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</si>
  <si>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</si>
  <si>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</si>
  <si>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</si>
  <si>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</si>
  <si>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</si>
  <si>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</si>
  <si>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</si>
  <si>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</si>
  <si>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</si>
  <si>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</si>
  <si>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</si>
  <si>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</si>
  <si>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</si>
  <si>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</si>
  <si>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</si>
  <si>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</si>
  <si>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</si>
  <si>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</si>
  <si>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</si>
  <si>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</si>
  <si>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</si>
  <si>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</si>
  <si>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</si>
  <si>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</si>
  <si>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</si>
  <si>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</si>
  <si>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</si>
  <si>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</si>
  <si>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</si>
  <si>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</si>
  <si>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</si>
  <si>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</si>
  <si>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</si>
  <si>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</si>
  <si>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</si>
  <si>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</si>
  <si>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</si>
  <si>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</si>
  <si>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</si>
  <si>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</si>
  <si>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</si>
  <si>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</si>
  <si>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</si>
  <si>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</si>
  <si>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</si>
  <si>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</si>
  <si>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</si>
  <si>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</si>
  <si>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</si>
  <si>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</si>
  <si>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</si>
  <si>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</si>
  <si>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</si>
  <si>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</si>
  <si>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</si>
  <si>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</si>
  <si>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</si>
  <si>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</si>
  <si>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</si>
  <si>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</si>
  <si>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</si>
  <si>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</si>
  <si>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</si>
  <si>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</si>
  <si>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</si>
  <si>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</si>
  <si>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</si>
  <si>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</si>
  <si>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</si>
  <si>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</si>
  <si>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</si>
  <si>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</si>
  <si>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</si>
  <si>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</si>
  <si>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</si>
  <si>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</si>
  <si>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</si>
  <si>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</si>
  <si>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</si>
  <si>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</si>
  <si>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</si>
  <si>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</si>
  <si>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</si>
  <si>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</si>
  <si>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</si>
  <si>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</si>
  <si>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</si>
  <si>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</si>
  <si>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</si>
  <si>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</si>
  <si>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</si>
  <si>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</si>
  <si>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</si>
  <si>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</si>
  <si>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</si>
  <si>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</si>
  <si>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</si>
  <si>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</si>
  <si>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</si>
  <si>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</si>
  <si>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</si>
  <si>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</si>
  <si>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</si>
  <si>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</si>
  <si>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</si>
  <si>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</si>
  <si>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</si>
  <si>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</si>
  <si>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</si>
  <si>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</si>
  <si>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</si>
  <si>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</si>
  <si>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</si>
  <si>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</si>
  <si>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</si>
  <si>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</si>
  <si>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</si>
  <si>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</si>
  <si>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</si>
  <si>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</si>
  <si>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</si>
  <si>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</si>
  <si>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</si>
  <si>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</si>
  <si>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</si>
  <si>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</si>
  <si>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</si>
  <si>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</si>
  <si>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</si>
  <si>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</si>
  <si>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</si>
  <si>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</si>
  <si>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</si>
  <si>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</si>
  <si>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</si>
  <si>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</si>
  <si>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</si>
  <si>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</si>
  <si>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</si>
  <si>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</si>
  <si>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</si>
  <si>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</si>
  <si>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</si>
  <si>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</si>
  <si>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</si>
  <si>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</si>
  <si>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</si>
  <si>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</si>
  <si>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</si>
  <si>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</si>
  <si>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</si>
  <si>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</si>
  <si>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</si>
  <si>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</si>
  <si>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</si>
  <si>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</si>
  <si>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</si>
  <si>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</si>
  <si>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</si>
  <si>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</si>
  <si>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</si>
  <si>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</si>
  <si>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</si>
  <si>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</si>
  <si>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</si>
  <si>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</si>
  <si>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</si>
  <si>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</si>
  <si>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</si>
  <si>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</si>
  <si>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</si>
  <si>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</si>
  <si>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</si>
  <si>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</si>
  <si>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</si>
  <si>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</si>
  <si>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</si>
  <si>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</si>
  <si>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</si>
  <si>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</si>
  <si>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</si>
  <si>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</si>
  <si>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</si>
  <si>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</si>
  <si>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</si>
  <si>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</si>
  <si>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</si>
  <si>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</si>
  <si>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</si>
  <si>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</si>
  <si>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</si>
  <si>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</si>
  <si>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</si>
  <si>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</si>
  <si>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</si>
  <si>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</si>
  <si>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</si>
  <si>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</si>
  <si>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</si>
  <si>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</si>
  <si>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</si>
  <si>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</si>
  <si>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</si>
  <si>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</si>
  <si>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</si>
  <si>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</si>
  <si>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</si>
  <si>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</si>
  <si>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</si>
  <si>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</si>
  <si>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</si>
  <si>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</si>
  <si>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</si>
  <si>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</si>
  <si>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</si>
  <si>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</si>
  <si>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</si>
  <si>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</si>
  <si>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</si>
  <si>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</si>
  <si>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</si>
  <si>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</si>
  <si>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</si>
  <si>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</si>
  <si>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</si>
  <si>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</si>
  <si>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</si>
  <si>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</si>
  <si>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</si>
  <si>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</si>
  <si>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</si>
  <si>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</si>
  <si>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</si>
  <si>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</si>
  <si>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</si>
  <si>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</si>
  <si>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</si>
  <si>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</si>
  <si>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</si>
  <si>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</si>
  <si>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</si>
  <si>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</si>
  <si>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</si>
  <si>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</si>
  <si>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</si>
  <si>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</si>
  <si>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</si>
  <si>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</si>
  <si>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</si>
  <si>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</si>
  <si>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</si>
  <si>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</si>
  <si>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</si>
  <si>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</si>
  <si>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</si>
  <si>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</si>
  <si>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</si>
  <si>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</si>
  <si>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</si>
  <si>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</si>
  <si>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</si>
  <si>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</si>
  <si>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</si>
  <si>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</si>
  <si>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</si>
  <si>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</si>
  <si>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</si>
  <si>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</si>
  <si>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</si>
  <si>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</si>
  <si>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</si>
  <si>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</si>
  <si>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</si>
  <si>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</si>
  <si>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</si>
  <si>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</si>
  <si>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</si>
  <si>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</si>
  <si>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</si>
  <si>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</si>
  <si>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</si>
  <si>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</si>
  <si>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</si>
  <si>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</si>
  <si>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</si>
  <si>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</si>
  <si>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</si>
  <si>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</si>
  <si>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</si>
  <si>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</si>
  <si>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</si>
  <si>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</si>
  <si>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</si>
  <si>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</si>
  <si>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</si>
  <si>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</si>
  <si>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</si>
  <si>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</si>
  <si>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</si>
  <si>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</si>
  <si>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</si>
  <si>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</si>
  <si>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</si>
  <si>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</si>
  <si>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</si>
  <si>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</si>
  <si>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</si>
  <si>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</si>
  <si>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</si>
  <si>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</si>
  <si>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</si>
  <si>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</si>
  <si>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</si>
  <si>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</si>
  <si>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</si>
  <si>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</si>
  <si>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</si>
  <si>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</si>
  <si>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</si>
  <si>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</si>
  <si>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</si>
  <si>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</si>
  <si>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</si>
  <si>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</si>
  <si>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</si>
  <si>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</si>
  <si>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</si>
  <si>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</si>
  <si>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</si>
  <si>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</si>
  <si>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</si>
  <si>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</si>
  <si>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</si>
  <si>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</si>
  <si>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</si>
  <si>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</si>
  <si>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</si>
  <si>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</si>
  <si>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</si>
  <si>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</si>
  <si>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</si>
  <si>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</si>
  <si>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</si>
  <si>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</si>
  <si>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</si>
  <si>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</si>
  <si>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</si>
  <si>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</si>
  <si>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</si>
  <si>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</si>
  <si>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</si>
  <si>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</si>
  <si>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</si>
  <si>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</si>
  <si>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</si>
  <si>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</si>
  <si>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</si>
  <si>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</si>
  <si>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</si>
  <si>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</si>
  <si>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</si>
  <si>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</si>
  <si>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</si>
  <si>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</si>
  <si>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</si>
  <si>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</si>
  <si>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</si>
  <si>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</si>
  <si>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</si>
  <si>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</si>
  <si>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</si>
  <si>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</si>
  <si>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</si>
  <si>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</si>
  <si>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</si>
  <si>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</si>
  <si>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</si>
  <si>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</si>
  <si>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</si>
  <si>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</si>
  <si>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</si>
  <si>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</si>
  <si>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</si>
  <si>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</si>
  <si>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</si>
  <si>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</si>
  <si>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</si>
  <si>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</si>
  <si>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</si>
  <si>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</si>
  <si>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</si>
  <si>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</si>
  <si>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</si>
  <si>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</si>
  <si>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</si>
  <si>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</si>
  <si>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</si>
  <si>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</si>
  <si>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</si>
  <si>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</si>
  <si>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</si>
  <si>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</si>
  <si>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</si>
  <si>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</si>
  <si>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</si>
  <si>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</si>
  <si>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</si>
  <si>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</si>
  <si>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</si>
  <si>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</si>
  <si>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</si>
  <si>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</si>
  <si>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</si>
  <si>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</si>
  <si>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</si>
  <si>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</si>
  <si>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</si>
  <si>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</si>
  <si>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</si>
  <si>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</si>
  <si>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</si>
  <si>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</si>
  <si>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</si>
  <si>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</si>
  <si>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</si>
  <si>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</si>
  <si>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</si>
  <si>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</si>
  <si>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</si>
  <si>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</si>
  <si>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</si>
  <si>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</si>
  <si>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</si>
  <si>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</si>
  <si>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</si>
  <si>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</si>
  <si>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</si>
  <si>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</si>
  <si>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</si>
  <si>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</si>
  <si>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</si>
  <si>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</si>
  <si>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</si>
  <si>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</si>
  <si>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</si>
  <si>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</si>
  <si>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</si>
  <si>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</si>
  <si>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</si>
  <si>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</si>
  <si>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</si>
  <si>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</si>
  <si>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</si>
  <si>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</si>
  <si>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</si>
  <si>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</si>
  <si>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</si>
  <si>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</si>
  <si>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</si>
  <si>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</si>
  <si>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</si>
  <si>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</si>
  <si>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</si>
  <si>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</si>
  <si>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</si>
  <si>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</si>
  <si>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</si>
  <si>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</si>
  <si>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</si>
  <si>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</si>
  <si>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</si>
  <si>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</si>
  <si>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</si>
  <si>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</si>
  <si>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</si>
  <si>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</si>
  <si>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</si>
  <si>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</si>
  <si>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</si>
  <si>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</si>
  <si>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</si>
  <si>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</si>
  <si>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</si>
  <si>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</si>
  <si>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</si>
  <si>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</si>
  <si>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</si>
  <si>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</si>
  <si>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</si>
  <si>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</si>
  <si>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</si>
  <si>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</si>
  <si>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</si>
  <si>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</si>
  <si>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</si>
  <si>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</si>
  <si>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</si>
  <si>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</si>
  <si>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</si>
  <si>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</si>
  <si>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</si>
  <si>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</si>
  <si>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</si>
  <si>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</si>
  <si>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</si>
  <si>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</si>
  <si>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</si>
  <si>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</si>
  <si>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</si>
  <si>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</si>
  <si>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</si>
  <si>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</si>
  <si>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</si>
  <si>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</si>
  <si>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</si>
  <si>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</si>
  <si>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</si>
  <si>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</si>
  <si>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</si>
  <si>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</si>
  <si>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</si>
  <si>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</si>
  <si>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</si>
  <si>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</si>
  <si>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</si>
  <si>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</si>
  <si>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</si>
  <si>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</si>
  <si>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</si>
  <si>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</si>
  <si>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</si>
  <si>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</si>
  <si>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</si>
  <si>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</si>
  <si>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</si>
  <si>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</si>
  <si>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</si>
  <si>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</si>
  <si>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</si>
  <si>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</si>
  <si>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</si>
  <si>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</si>
  <si>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</si>
  <si>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</si>
  <si>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</si>
  <si>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</si>
  <si>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</si>
  <si>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</si>
  <si>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</si>
  <si>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</si>
  <si>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</si>
  <si>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</si>
  <si>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</si>
  <si>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</si>
  <si>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</si>
  <si>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</si>
  <si>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</si>
  <si>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</si>
  <si>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</si>
  <si>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</si>
  <si>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</si>
  <si>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</si>
  <si>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</si>
  <si>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</si>
  <si>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</si>
  <si>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</si>
  <si>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</si>
  <si>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</si>
  <si>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</si>
  <si>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</si>
  <si>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</si>
  <si>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</si>
  <si>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</si>
  <si>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</si>
  <si>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</si>
  <si>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</si>
  <si>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</si>
  <si>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</si>
  <si>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</si>
  <si>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</si>
  <si>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</si>
  <si>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</si>
  <si>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</si>
  <si>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</si>
  <si>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</si>
  <si>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</si>
  <si>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</si>
  <si>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</si>
  <si>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</si>
  <si>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</si>
  <si>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</si>
  <si>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</si>
  <si>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</si>
  <si>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</si>
  <si>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</si>
  <si>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</si>
  <si>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</si>
  <si>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</si>
  <si>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</si>
  <si>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</si>
  <si>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</si>
  <si>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</si>
  <si>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</si>
  <si>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</si>
  <si>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</si>
  <si>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</si>
  <si>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</si>
  <si>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</si>
  <si>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</si>
  <si>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</si>
  <si>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</si>
  <si>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</si>
  <si>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</si>
  <si>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</si>
  <si>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</si>
  <si>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</si>
  <si>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</si>
  <si>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</si>
  <si>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</si>
  <si>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</si>
  <si>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</si>
  <si>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</si>
  <si>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</si>
  <si>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</si>
  <si>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</si>
  <si>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</si>
  <si>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</si>
  <si>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</si>
  <si>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</si>
  <si>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</si>
  <si>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</si>
  <si>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</si>
  <si>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</si>
  <si>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</si>
  <si>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</si>
  <si>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</si>
  <si>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</si>
  <si>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</si>
  <si>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</si>
  <si>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</si>
  <si>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</si>
  <si>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</si>
  <si>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</si>
  <si>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</si>
  <si>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</si>
  <si>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</si>
  <si>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</si>
  <si>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</si>
  <si>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</si>
  <si>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</si>
  <si>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</si>
  <si>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</si>
  <si>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</si>
  <si>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</si>
  <si>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</si>
  <si>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</si>
  <si>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</si>
  <si>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</si>
  <si>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</si>
  <si>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</si>
  <si>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</si>
  <si>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</si>
  <si>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</si>
  <si>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</si>
  <si>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</si>
  <si>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</si>
  <si>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</si>
  <si>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</si>
  <si>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</si>
  <si>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</si>
  <si>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</si>
  <si>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</si>
  <si>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</si>
  <si>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</si>
  <si>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</si>
  <si>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</si>
  <si>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</si>
  <si>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</si>
  <si>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</si>
  <si>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</si>
  <si>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</si>
  <si>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</si>
  <si>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</si>
  <si>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</si>
  <si>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</si>
  <si>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</si>
  <si>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</si>
  <si>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</si>
  <si>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</si>
  <si>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</si>
  <si>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</si>
  <si>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</si>
  <si>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</si>
  <si>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</si>
  <si>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</si>
  <si>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</si>
  <si>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</si>
  <si>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</si>
  <si>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</si>
  <si>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</si>
  <si>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</si>
  <si>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</si>
  <si>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</si>
  <si>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</si>
  <si>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</si>
  <si>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</si>
  <si>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</si>
  <si>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</si>
  <si>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</si>
  <si>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</si>
  <si>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</si>
  <si>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</si>
  <si>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</si>
  <si>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</si>
  <si>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</si>
  <si>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</si>
  <si>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</si>
  <si>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</si>
  <si>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</si>
  <si>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</si>
  <si>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</si>
  <si>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</si>
  <si>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</si>
  <si>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</si>
  <si>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</si>
  <si>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</si>
  <si>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</si>
  <si>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</si>
  <si>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</si>
  <si>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</si>
  <si>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</si>
  <si>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</si>
  <si>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</si>
  <si>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</si>
  <si>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</si>
  <si>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</si>
  <si>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</si>
  <si>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</si>
  <si>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</si>
  <si>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</si>
  <si>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</si>
  <si>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</si>
  <si>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</si>
  <si>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</si>
  <si>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</si>
  <si>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</si>
  <si>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</si>
  <si>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</si>
  <si>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</si>
  <si>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</si>
  <si>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</si>
  <si>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</si>
  <si>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</si>
  <si>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</si>
  <si>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</si>
  <si>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</si>
  <si>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</si>
  <si>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</si>
  <si>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</si>
  <si>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</si>
  <si>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</si>
  <si>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</si>
  <si>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</si>
  <si>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</si>
  <si>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</si>
  <si>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</si>
  <si>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</si>
  <si>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</si>
  <si>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</si>
  <si>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</si>
  <si>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</si>
  <si>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</si>
  <si>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</si>
  <si>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</si>
  <si>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</si>
  <si>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</si>
  <si>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</si>
  <si>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</si>
  <si>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</si>
  <si>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</si>
  <si>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</si>
  <si>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</si>
  <si>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</si>
  <si>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</si>
  <si>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</si>
  <si>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</si>
  <si>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</si>
  <si>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</si>
  <si>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</si>
  <si>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</si>
  <si>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</si>
  <si>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</si>
  <si>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</si>
  <si>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</si>
  <si>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</si>
  <si>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</si>
  <si>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</si>
  <si>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</si>
  <si>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</si>
  <si>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</si>
  <si>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</si>
  <si>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</si>
  <si>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</si>
  <si>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</si>
  <si>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</si>
  <si>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</si>
  <si>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</si>
  <si>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</si>
  <si>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</si>
  <si>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</si>
  <si>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</si>
  <si>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</si>
  <si>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</si>
  <si>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</si>
  <si>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</si>
  <si>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</si>
  <si>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</si>
  <si>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</si>
  <si>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</si>
  <si>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</si>
  <si>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</si>
  <si>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</si>
  <si>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</si>
  <si>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</si>
  <si>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</si>
  <si>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</si>
  <si>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</si>
  <si>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</si>
  <si>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</si>
  <si>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</si>
  <si>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</si>
  <si>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</si>
  <si>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</si>
  <si>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</si>
  <si>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</si>
  <si>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</si>
  <si>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</si>
  <si>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</si>
  <si>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</si>
  <si>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</si>
  <si>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</si>
  <si>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</si>
  <si>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</si>
  <si>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</si>
  <si>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</si>
  <si>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</si>
  <si>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</si>
  <si>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</si>
  <si>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</si>
  <si>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</si>
  <si>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</si>
  <si>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</si>
  <si>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</si>
  <si>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</si>
  <si>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</si>
  <si>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</si>
  <si>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</si>
  <si>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</si>
  <si>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</si>
  <si>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</si>
  <si>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</si>
  <si>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</si>
  <si>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</si>
  <si>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</si>
  <si>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</si>
  <si>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</si>
  <si>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</si>
  <si>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</si>
  <si>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</si>
  <si>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</si>
  <si>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</si>
  <si>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</si>
  <si>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</si>
  <si>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</si>
  <si>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</si>
  <si>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</si>
  <si>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</si>
  <si>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</si>
  <si>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</si>
  <si>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</si>
  <si>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</si>
  <si>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</si>
  <si>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</si>
  <si>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</si>
  <si>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</si>
  <si>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</si>
  <si>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</si>
  <si>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</si>
  <si>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</si>
  <si>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</si>
  <si>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</si>
  <si>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</si>
  <si>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</si>
  <si>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</si>
  <si>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</si>
  <si>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</si>
  <si>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</si>
  <si>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</si>
  <si>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</si>
  <si>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</si>
  <si>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</si>
  <si>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</si>
  <si>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</si>
  <si>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</si>
  <si>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</si>
  <si>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</si>
  <si>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</si>
  <si>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</si>
  <si>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</si>
  <si>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</si>
  <si>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</si>
  <si>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</si>
  <si>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</si>
  <si>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</si>
  <si>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</si>
  <si>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</si>
  <si>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</si>
  <si>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</si>
  <si>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</si>
  <si>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</si>
  <si>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</si>
  <si>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</si>
  <si>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</si>
  <si>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</si>
  <si>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</si>
  <si>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</si>
  <si>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</si>
  <si>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</si>
  <si>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</si>
  <si>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</si>
  <si>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</si>
  <si>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</si>
  <si>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</si>
  <si>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</si>
  <si>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</si>
  <si>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</si>
  <si>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</si>
  <si>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</si>
  <si>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</si>
  <si>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</si>
  <si>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</si>
  <si>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</si>
  <si>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</si>
  <si>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</si>
  <si>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</si>
  <si>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</si>
  <si>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</si>
  <si>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</si>
  <si>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</si>
  <si>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</si>
  <si>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</si>
  <si>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</si>
  <si>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</si>
  <si>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</si>
  <si>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</si>
  <si>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</si>
  <si>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</si>
  <si>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</si>
  <si>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</si>
  <si>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</si>
  <si>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</si>
  <si>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</si>
  <si>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</si>
  <si>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</si>
  <si>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</si>
  <si>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</si>
  <si>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</si>
  <si>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</si>
  <si>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</si>
  <si>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</si>
  <si>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</si>
  <si>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</si>
  <si>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</si>
  <si>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</si>
  <si>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</si>
  <si>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</si>
  <si>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</si>
  <si>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</si>
  <si>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</si>
  <si>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</si>
  <si>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</si>
  <si>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</si>
  <si>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</si>
  <si>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</si>
  <si>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</si>
  <si>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</si>
  <si>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</si>
  <si>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</si>
  <si>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</si>
  <si>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</si>
  <si>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</si>
  <si>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</si>
  <si>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</si>
  <si>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</si>
  <si>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</si>
  <si>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</si>
  <si>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</si>
  <si>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</si>
  <si>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</si>
  <si>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</si>
  <si>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</si>
  <si>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</si>
  <si>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</si>
  <si>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</si>
  <si>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</si>
  <si>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</si>
  <si>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</si>
  <si>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</si>
  <si>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</si>
  <si>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</si>
  <si>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</si>
  <si>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</si>
  <si>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</si>
  <si>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</si>
  <si>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</si>
  <si>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</si>
  <si>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</si>
  <si>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</si>
  <si>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</si>
  <si>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</si>
  <si>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</si>
  <si>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</si>
  <si>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</si>
  <si>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</si>
  <si>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</si>
  <si>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</si>
  <si>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</si>
  <si>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</si>
  <si>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</si>
  <si>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</si>
  <si>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</si>
  <si>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</si>
  <si>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</si>
  <si>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</si>
  <si>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</si>
  <si>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</si>
  <si>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</si>
  <si>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</si>
  <si>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</si>
  <si>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</si>
  <si>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</si>
  <si>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</si>
  <si>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</si>
  <si>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</si>
  <si>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</si>
  <si>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</si>
  <si>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</si>
  <si>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</si>
  <si>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</si>
  <si>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</si>
  <si>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</si>
  <si>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</si>
  <si>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</si>
  <si>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</si>
  <si>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</si>
  <si>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</si>
  <si>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</si>
  <si>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</si>
  <si>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</si>
  <si>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</si>
  <si>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</si>
  <si>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</si>
  <si>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</si>
  <si>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</si>
  <si>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</si>
  <si>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</si>
  <si>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</si>
  <si>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</si>
  <si>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</si>
  <si>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</si>
  <si>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</si>
  <si>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</si>
  <si>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</si>
  <si>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</si>
  <si>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</si>
  <si>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</si>
  <si>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</si>
  <si>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</si>
  <si>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</si>
  <si>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</si>
  <si>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</si>
  <si>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</si>
  <si>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</si>
  <si>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</si>
  <si>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</si>
  <si>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</si>
  <si>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</si>
  <si>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</si>
  <si>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</si>
  <si>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</si>
  <si>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</si>
  <si>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</si>
  <si>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</si>
  <si>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</si>
  <si>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</si>
  <si>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</si>
  <si>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</si>
  <si>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</si>
  <si>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</si>
  <si>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</si>
  <si>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</si>
  <si>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</si>
  <si>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</si>
  <si>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</si>
  <si>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</si>
  <si>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</si>
  <si>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</si>
  <si>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</si>
  <si>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</si>
  <si>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</si>
  <si>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</si>
  <si>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</si>
  <si>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</si>
  <si>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</si>
  <si>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</si>
  <si>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</si>
  <si>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</si>
  <si>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</si>
  <si>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</si>
  <si>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</si>
  <si>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</si>
  <si>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</si>
  <si>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</si>
  <si>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</si>
  <si>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</si>
  <si>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</si>
  <si>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</si>
  <si>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</si>
  <si>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</si>
  <si>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</si>
  <si>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</si>
  <si>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</si>
  <si>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</si>
  <si>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</si>
  <si>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</si>
  <si>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</si>
  <si>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</si>
  <si>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</si>
  <si>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</si>
  <si>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</si>
  <si>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</si>
  <si>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</si>
  <si>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</si>
  <si>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</si>
  <si>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</si>
  <si>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</si>
  <si>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</si>
  <si>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</si>
  <si>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</si>
  <si>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</si>
  <si>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</si>
  <si>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</si>
  <si>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</si>
  <si>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</si>
  <si>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</si>
  <si>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</si>
  <si>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</si>
  <si>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</si>
  <si>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</si>
  <si>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</si>
  <si>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</si>
  <si>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</si>
  <si>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</si>
  <si>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</si>
  <si>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</si>
  <si>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</si>
  <si>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</si>
  <si>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</si>
  <si>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</si>
  <si>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</si>
  <si>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</si>
  <si>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</si>
  <si>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</si>
  <si>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</si>
  <si>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</si>
  <si>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</si>
  <si>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</si>
  <si>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</si>
  <si>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</si>
  <si>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</si>
  <si>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</si>
  <si>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</si>
  <si>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</si>
  <si>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</si>
  <si>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</si>
  <si>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</si>
  <si>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</si>
  <si>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</si>
  <si>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</si>
  <si>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</si>
  <si>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</si>
  <si>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</si>
  <si>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</si>
  <si>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</si>
  <si>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</si>
  <si>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</si>
  <si>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</si>
  <si>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</si>
  <si>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</si>
  <si>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</si>
  <si>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</si>
  <si>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</si>
  <si>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</si>
  <si>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</si>
  <si>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</si>
  <si>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</si>
  <si>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</si>
  <si>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</si>
  <si>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</si>
  <si>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</si>
  <si>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</si>
  <si>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</si>
  <si>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</si>
  <si>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</si>
  <si>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</si>
  <si>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</si>
  <si>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</si>
  <si>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</si>
  <si>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</si>
  <si>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</si>
  <si>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</si>
  <si>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</si>
  <si>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</si>
  <si>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</si>
  <si>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</si>
  <si>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</si>
  <si>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</si>
  <si>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</si>
  <si>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</si>
  <si>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</si>
  <si>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</si>
  <si>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</si>
  <si>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</si>
  <si>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</si>
  <si>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</si>
  <si>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</si>
  <si>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</si>
  <si>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</si>
  <si>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</si>
  <si>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</si>
  <si>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</si>
  <si>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</si>
  <si>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</si>
  <si>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</si>
  <si>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</si>
  <si>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</si>
  <si>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</si>
  <si>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</si>
  <si>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</si>
  <si>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</si>
  <si>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</si>
  <si>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</si>
  <si>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</si>
  <si>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</si>
  <si>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</si>
  <si>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</si>
  <si>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</si>
  <si>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</si>
  <si>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</si>
  <si>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</si>
  <si>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</si>
  <si>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</si>
  <si>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</si>
  <si>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</si>
  <si>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</si>
  <si>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</si>
  <si>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</si>
  <si>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</si>
  <si>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</si>
  <si>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</si>
  <si>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</si>
  <si>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</si>
  <si>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</si>
  <si>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</si>
  <si>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</si>
  <si>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</si>
  <si>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</si>
  <si>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</si>
  <si>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</si>
  <si>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</si>
  <si>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</si>
  <si>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</si>
  <si>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</si>
  <si>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</si>
  <si>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</si>
  <si>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</si>
  <si>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</si>
  <si>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</si>
  <si>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</si>
  <si>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</si>
  <si>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</si>
  <si>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</si>
  <si>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</si>
  <si>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</si>
  <si>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</si>
  <si>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</si>
  <si>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</si>
  <si>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</si>
  <si>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</si>
  <si>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</si>
  <si>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</si>
  <si>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</si>
  <si>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</si>
  <si>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</si>
  <si>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</si>
  <si>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</si>
  <si>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</si>
  <si>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</si>
  <si>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</si>
  <si>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</si>
  <si>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</si>
  <si>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</si>
  <si>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</si>
  <si>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</si>
  <si>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</si>
  <si>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</si>
  <si>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</si>
  <si>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</si>
  <si>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</si>
  <si>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</si>
  <si>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</si>
  <si>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</si>
  <si>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</si>
  <si>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</si>
  <si>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</si>
  <si>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</si>
  <si>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</si>
  <si>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</si>
  <si>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</si>
  <si>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</si>
  <si>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</si>
  <si>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</si>
  <si>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</si>
  <si>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</si>
  <si>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</si>
  <si>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</si>
  <si>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</si>
  <si>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</si>
  <si>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</si>
  <si>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</si>
  <si>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</si>
  <si>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</si>
  <si>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</si>
  <si>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</si>
  <si>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</si>
  <si>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</si>
  <si>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</si>
  <si>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</si>
  <si>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</si>
  <si>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</si>
  <si>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</si>
  <si>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</si>
  <si>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</si>
  <si>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</si>
  <si>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</si>
  <si>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</si>
  <si>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</si>
  <si>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</si>
  <si>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</si>
  <si>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</si>
  <si>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</si>
  <si>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</si>
  <si>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</si>
  <si>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</si>
  <si>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</si>
  <si>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</si>
  <si>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</si>
  <si>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</si>
  <si>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</si>
  <si>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</si>
  <si>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</si>
  <si>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</si>
  <si>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</si>
  <si>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</si>
  <si>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</si>
  <si>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</si>
  <si>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</si>
  <si>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</si>
  <si>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</si>
  <si>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</si>
  <si>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</si>
  <si>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</si>
  <si>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</si>
  <si>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</si>
  <si>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</si>
  <si>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</si>
  <si>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</si>
  <si>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</si>
  <si>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</si>
  <si>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</si>
  <si>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</si>
  <si>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</si>
  <si>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</si>
  <si>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</si>
  <si>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</si>
  <si>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</si>
  <si>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</si>
  <si>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</si>
  <si>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</si>
  <si>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</si>
  <si>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</si>
  <si>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</si>
  <si>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</si>
  <si>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</si>
  <si>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</si>
  <si>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</si>
  <si>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</si>
  <si>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</si>
  <si>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</si>
  <si>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</si>
  <si>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</si>
  <si>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</si>
  <si>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</si>
  <si>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</si>
  <si>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</si>
  <si>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</si>
  <si>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</si>
  <si>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</si>
  <si>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</si>
  <si>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</si>
  <si>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</si>
  <si>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</si>
  <si>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</si>
  <si>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</si>
  <si>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</si>
  <si>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</si>
  <si>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</si>
  <si>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</si>
  <si>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</si>
  <si>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</si>
  <si>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</si>
  <si>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</si>
  <si>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</si>
  <si>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</si>
  <si>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</si>
  <si>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</si>
  <si>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</si>
  <si>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</si>
  <si>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</si>
  <si>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</si>
  <si>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</si>
  <si>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</si>
  <si>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</si>
  <si>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</si>
  <si>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</si>
  <si>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</si>
  <si>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</si>
  <si>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</si>
  <si>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</si>
  <si>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</si>
  <si>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</si>
  <si>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</si>
  <si>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</si>
  <si>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</si>
  <si>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</si>
  <si>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</si>
  <si>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</si>
  <si>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</si>
  <si>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</si>
  <si>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</si>
  <si>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</si>
  <si>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</si>
  <si>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</si>
  <si>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</si>
  <si>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</si>
  <si>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</si>
  <si>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</si>
  <si>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</si>
  <si>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</si>
  <si>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</si>
  <si>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</si>
  <si>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</si>
  <si>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</si>
  <si>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</si>
  <si>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</si>
  <si>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</si>
  <si>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</si>
  <si>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</si>
  <si>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</si>
  <si>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</si>
  <si>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</si>
  <si>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</si>
  <si>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</si>
  <si>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</si>
  <si>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</si>
  <si>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</si>
  <si>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</si>
  <si>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</si>
  <si>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</si>
  <si>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</si>
  <si>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</si>
  <si>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</si>
  <si>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</si>
  <si>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</si>
  <si>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</si>
  <si>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</si>
  <si>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</si>
  <si>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</si>
  <si>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</si>
  <si>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</si>
  <si>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</si>
  <si>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</si>
  <si>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</si>
  <si>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</si>
  <si>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</si>
  <si>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</si>
  <si>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</si>
  <si>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</si>
  <si>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</si>
  <si>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</si>
  <si>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</si>
  <si>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</si>
  <si>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</si>
  <si>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</si>
  <si>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</si>
  <si>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</si>
  <si>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</si>
  <si>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</si>
  <si>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</si>
  <si>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</si>
  <si>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</si>
  <si>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</si>
  <si>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</si>
  <si>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</si>
  <si>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</si>
  <si>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</si>
  <si>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</si>
  <si>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</si>
  <si>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</si>
  <si>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</si>
  <si>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</si>
  <si>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</si>
  <si>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</si>
  <si>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</si>
  <si>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</si>
  <si>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</si>
  <si>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</si>
  <si>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</si>
  <si>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</si>
  <si>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</si>
  <si>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</si>
  <si>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</si>
  <si>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</si>
  <si>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</si>
  <si>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</si>
  <si>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</si>
  <si>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</si>
  <si>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</si>
  <si>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</si>
  <si>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</si>
  <si>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</si>
  <si>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</si>
  <si>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</si>
  <si>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</si>
  <si>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</si>
  <si>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</si>
  <si>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</si>
  <si>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</si>
  <si>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</si>
  <si>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</si>
  <si>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</si>
  <si>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</si>
  <si>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</si>
  <si>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</si>
  <si>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</si>
  <si>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</si>
  <si>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</si>
  <si>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</si>
  <si>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</si>
  <si>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</si>
  <si>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</si>
  <si>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</si>
  <si>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</si>
  <si>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</si>
  <si>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</si>
  <si>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</si>
  <si>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</si>
  <si>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</si>
  <si>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</si>
  <si>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</si>
  <si>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</si>
  <si>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</si>
  <si>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</si>
  <si>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</si>
  <si>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</si>
  <si>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</si>
  <si>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</si>
  <si>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</si>
  <si>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</si>
  <si>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</si>
  <si>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</si>
  <si>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</si>
  <si>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</si>
  <si>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</si>
  <si>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</si>
  <si>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</si>
  <si>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</si>
  <si>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</si>
  <si>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</si>
  <si>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</si>
  <si>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</si>
  <si>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</si>
  <si>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</si>
  <si>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</si>
  <si>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</si>
  <si>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</si>
  <si>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</si>
  <si>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</si>
  <si>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</si>
  <si>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</si>
  <si>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</si>
  <si>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</si>
  <si>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</si>
  <si>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</si>
  <si>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</si>
  <si>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</si>
  <si>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</si>
  <si>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</si>
  <si>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</si>
  <si>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</si>
  <si>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</si>
  <si>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</si>
  <si>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</si>
  <si>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</si>
  <si>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</si>
  <si>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</si>
  <si>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</si>
  <si>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</si>
  <si>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</si>
  <si>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</si>
  <si>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</si>
  <si>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</si>
  <si>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</si>
  <si>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</si>
  <si>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</si>
  <si>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</si>
  <si>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</si>
  <si>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</si>
  <si>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</si>
  <si>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</si>
  <si>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</si>
  <si>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</si>
  <si>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</si>
  <si>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</si>
  <si>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</si>
  <si>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</si>
  <si>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</si>
  <si>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</si>
  <si>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</si>
  <si>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</si>
  <si>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</si>
  <si>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</si>
  <si>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</si>
  <si>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</si>
  <si>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</si>
  <si>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</si>
  <si>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</si>
  <si>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</si>
  <si>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</si>
  <si>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</si>
  <si>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</si>
  <si>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</si>
  <si>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</si>
  <si>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</si>
  <si>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</si>
  <si>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</si>
  <si>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</si>
  <si>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</si>
  <si>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</si>
  <si>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</si>
  <si>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</si>
  <si>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</si>
  <si>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</si>
  <si>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</si>
  <si>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</si>
  <si>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</si>
  <si>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</si>
  <si>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</si>
  <si>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</si>
  <si>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</si>
  <si>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</si>
  <si>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</si>
  <si>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</si>
  <si>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</si>
  <si>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</si>
  <si>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</si>
  <si>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</si>
  <si>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</si>
  <si>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</si>
  <si>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</si>
  <si>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</si>
  <si>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</si>
  <si>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</si>
  <si>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</si>
  <si>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</si>
  <si>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</si>
  <si>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</si>
  <si>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</si>
  <si>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</si>
  <si>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</si>
  <si>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</si>
  <si>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</si>
  <si>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</si>
  <si>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</si>
  <si>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</si>
  <si>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</si>
  <si>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</si>
  <si>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</si>
  <si>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</si>
  <si>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</si>
  <si>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</si>
  <si>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</si>
  <si>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</si>
  <si>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</si>
  <si>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</si>
  <si>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</si>
  <si>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</si>
  <si>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</si>
  <si>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</si>
  <si>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</si>
  <si>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</si>
  <si>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</si>
  <si>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</si>
  <si>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</si>
  <si>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</si>
  <si>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</si>
  <si>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</si>
  <si>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</si>
  <si>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</si>
  <si>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</si>
  <si>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</si>
  <si>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</si>
  <si>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</si>
  <si>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</si>
  <si>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</si>
  <si>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</si>
  <si>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</si>
  <si>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</si>
  <si>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</si>
  <si>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</si>
  <si>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</si>
  <si>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</si>
  <si>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</si>
  <si>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</si>
  <si>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</si>
  <si>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</si>
  <si>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</si>
  <si>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</si>
  <si>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</si>
  <si>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</si>
  <si>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</si>
  <si>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</si>
  <si>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</si>
  <si>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</si>
  <si>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</si>
  <si>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</si>
  <si>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</si>
  <si>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</si>
  <si>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</si>
  <si>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</si>
  <si>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</si>
  <si>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</si>
  <si>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</si>
  <si>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</si>
  <si>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</si>
  <si>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</si>
  <si>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</si>
  <si>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</si>
  <si>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</si>
  <si>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</si>
  <si>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</si>
  <si>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</si>
  <si>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</si>
  <si>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</si>
  <si>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</si>
  <si>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</si>
  <si>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</si>
  <si>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</si>
  <si>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</si>
  <si>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</si>
  <si>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</si>
  <si>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</si>
  <si>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</si>
  <si>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</si>
  <si>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</si>
  <si>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</si>
  <si>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</si>
  <si>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</si>
  <si>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</si>
  <si>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</si>
  <si>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</si>
  <si>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</si>
  <si>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</si>
  <si>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</si>
  <si>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</si>
  <si>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</si>
  <si>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</si>
  <si>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</si>
  <si>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</si>
  <si>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</si>
  <si>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</si>
  <si>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</si>
  <si>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</si>
  <si>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</si>
  <si>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</si>
  <si>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</si>
  <si>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</si>
  <si>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</si>
  <si>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</si>
  <si>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</si>
  <si>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</si>
  <si>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</si>
  <si>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</si>
  <si>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</si>
  <si>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</si>
  <si>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</si>
  <si>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</si>
  <si>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</si>
  <si>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</si>
  <si>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</si>
  <si>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</si>
  <si>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</si>
  <si>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</si>
  <si>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</si>
  <si>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</si>
  <si>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</si>
  <si>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</si>
  <si>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</si>
  <si>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</si>
  <si>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</si>
  <si>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</si>
  <si>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</si>
  <si>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</si>
  <si>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</si>
  <si>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</si>
  <si>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</si>
  <si>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</si>
  <si>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</si>
  <si>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</si>
  <si>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</si>
  <si>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</si>
  <si>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</si>
  <si>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</si>
  <si>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</si>
  <si>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</si>
  <si>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</si>
  <si>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</si>
  <si>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</si>
  <si>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</si>
  <si>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</si>
  <si>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</si>
  <si>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</si>
  <si>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</si>
  <si>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</si>
  <si>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</si>
  <si>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</si>
  <si>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</si>
  <si>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</si>
  <si>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</si>
  <si>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</si>
  <si>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</si>
  <si>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</si>
  <si>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</si>
  <si>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</si>
  <si>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</si>
  <si>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</si>
  <si>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</si>
  <si>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</si>
  <si>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</si>
  <si>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</si>
  <si>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</si>
  <si>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</si>
  <si>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</si>
  <si>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</si>
  <si>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</si>
  <si>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</si>
  <si>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</si>
  <si>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</si>
  <si>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</si>
  <si>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</si>
  <si>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</si>
  <si>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</si>
  <si>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</si>
  <si>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</si>
  <si>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</si>
  <si>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</si>
  <si>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</si>
  <si>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</si>
  <si>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</si>
  <si>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</si>
  <si>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</si>
  <si>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</si>
  <si>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</si>
  <si>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</si>
  <si>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</si>
  <si>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</si>
  <si>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</si>
  <si>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</si>
  <si>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</si>
  <si>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</si>
  <si>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</si>
  <si>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</si>
  <si>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</si>
  <si>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</si>
  <si>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</si>
  <si>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</si>
  <si>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</si>
  <si>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</si>
  <si>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</si>
  <si>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</si>
  <si>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</si>
  <si>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</si>
  <si>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</si>
  <si>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</si>
  <si>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</si>
  <si>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</si>
  <si>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</si>
  <si>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</si>
  <si>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</si>
  <si>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</si>
  <si>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</si>
  <si>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</si>
  <si>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</si>
  <si>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</si>
  <si>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</si>
  <si>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</si>
  <si>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</si>
  <si>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</si>
  <si>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</si>
  <si>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</si>
  <si>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</si>
  <si>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</si>
  <si>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</si>
  <si>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</si>
  <si>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</si>
  <si>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</si>
  <si>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</si>
  <si>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</si>
  <si>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</si>
  <si>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</si>
  <si>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</si>
  <si>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</si>
  <si>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</si>
  <si>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</si>
  <si>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</si>
  <si>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</si>
  <si>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</si>
  <si>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</si>
  <si>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</si>
  <si>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</si>
  <si>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</si>
  <si>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</si>
  <si>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</si>
  <si>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</si>
  <si>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</si>
  <si>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</si>
  <si>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</si>
  <si>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</si>
  <si>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</si>
  <si>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</si>
  <si>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</si>
  <si>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</si>
  <si>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</si>
  <si>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</si>
  <si>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</si>
  <si>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</si>
  <si>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</si>
  <si>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</si>
  <si>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</si>
  <si>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</si>
  <si>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</si>
  <si>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</si>
  <si>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</si>
  <si>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</si>
  <si>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</si>
  <si>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</si>
  <si>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</si>
  <si>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</si>
  <si>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</si>
  <si>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</si>
  <si>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</si>
  <si>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</si>
  <si>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</si>
  <si>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</si>
  <si>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</si>
  <si>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</si>
  <si>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</si>
  <si>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</si>
  <si>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</si>
  <si>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</si>
  <si>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</si>
  <si>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</si>
  <si>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</si>
  <si>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</si>
  <si>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</si>
  <si>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</si>
  <si>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</si>
  <si>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</si>
  <si>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</si>
  <si>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</si>
  <si>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</si>
  <si>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</si>
  <si>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</si>
  <si>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</si>
  <si>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</si>
  <si>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</si>
  <si>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</si>
  <si>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</si>
  <si>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</si>
  <si>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</si>
  <si>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</si>
  <si>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</si>
  <si>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</si>
  <si>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</si>
  <si>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</si>
  <si>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</si>
  <si>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</si>
  <si>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</si>
  <si>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</si>
  <si>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</si>
  <si>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</si>
  <si>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</si>
  <si>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</si>
  <si>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</si>
  <si>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</si>
  <si>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</si>
  <si>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</si>
  <si>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</si>
  <si>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</si>
  <si>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</si>
  <si>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</si>
  <si>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</si>
  <si>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</si>
  <si>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</si>
  <si>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</si>
  <si>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</si>
  <si>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</si>
  <si>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</si>
  <si>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</si>
  <si>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</si>
  <si>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</si>
  <si>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</si>
  <si>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</si>
  <si>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</si>
  <si>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</si>
  <si>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</si>
  <si>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</si>
  <si>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</si>
  <si>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</si>
  <si>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</si>
  <si>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</si>
  <si>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</si>
  <si>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</si>
  <si>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</si>
  <si>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</si>
  <si>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</si>
  <si>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</si>
  <si>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</si>
  <si>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</si>
  <si>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</si>
  <si>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</si>
  <si>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</si>
  <si>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</si>
  <si>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</si>
  <si>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</si>
  <si>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</si>
  <si>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</si>
  <si>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</si>
  <si>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</si>
  <si>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</si>
  <si>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</si>
  <si>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</si>
  <si>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</si>
  <si>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</si>
  <si>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</si>
  <si>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</si>
  <si>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</si>
  <si>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</si>
  <si>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</si>
  <si>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</si>
  <si>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</si>
  <si>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</si>
  <si>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</si>
  <si>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</si>
  <si>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</si>
  <si>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</si>
  <si>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</si>
  <si>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</si>
  <si>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</si>
  <si>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</si>
  <si>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</si>
  <si>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</si>
  <si>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</si>
  <si>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</si>
  <si>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</si>
  <si>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</si>
  <si>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</si>
  <si>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</si>
  <si>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</si>
  <si>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</si>
  <si>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</si>
  <si>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</si>
  <si>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</si>
  <si>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</si>
  <si>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</si>
  <si>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</si>
  <si>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</si>
  <si>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</si>
  <si>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</si>
  <si>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</si>
  <si>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</si>
  <si>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</si>
  <si>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</si>
  <si>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</si>
  <si>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</si>
  <si>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</si>
  <si>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</si>
  <si>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</si>
  <si>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</si>
  <si>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</si>
  <si>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</si>
  <si>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</si>
  <si>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</si>
  <si>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</si>
  <si>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</si>
  <si>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</si>
  <si>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</si>
  <si>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</si>
  <si>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</si>
  <si>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</si>
  <si>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</si>
  <si>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</si>
  <si>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</si>
  <si>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</si>
  <si>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</si>
  <si>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</si>
  <si>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</si>
  <si>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</si>
  <si>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</si>
  <si>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</si>
  <si>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</si>
  <si>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</si>
  <si>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</si>
  <si>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</si>
  <si>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</si>
  <si>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</si>
  <si>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</si>
  <si>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</si>
  <si>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</si>
  <si>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</si>
  <si>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</si>
  <si>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</si>
  <si>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</si>
  <si>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</si>
  <si>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</si>
  <si>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</si>
  <si>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</si>
  <si>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</si>
  <si>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</si>
  <si>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</si>
  <si>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</si>
  <si>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</si>
  <si>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</si>
  <si>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</si>
  <si>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</si>
  <si>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</si>
  <si>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</si>
  <si>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</si>
  <si>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</si>
  <si>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</si>
  <si>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</si>
  <si>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</si>
  <si>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</si>
  <si>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</si>
  <si>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</si>
  <si>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</si>
  <si>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</si>
  <si>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</si>
  <si>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</si>
  <si>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</si>
  <si>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</si>
  <si>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</si>
  <si>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</si>
  <si>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</si>
  <si>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</si>
  <si>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</si>
  <si>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</si>
  <si>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</si>
  <si>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</si>
  <si>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</si>
  <si>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</si>
  <si>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</si>
  <si>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</si>
  <si>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</si>
  <si>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</si>
  <si>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</si>
  <si>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</si>
  <si>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</si>
  <si>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</si>
  <si>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</si>
  <si>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</si>
  <si>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</si>
  <si>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</si>
  <si>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</si>
  <si>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</si>
  <si>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</si>
  <si>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</si>
  <si>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</si>
  <si>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</si>
  <si>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</si>
  <si>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</si>
  <si>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</si>
  <si>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</si>
  <si>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</si>
  <si>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</si>
  <si>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</si>
  <si>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</si>
  <si>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</si>
  <si>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</si>
  <si>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</si>
  <si>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</si>
  <si>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</si>
  <si>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</si>
  <si>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</si>
  <si>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</si>
  <si>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</si>
  <si>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</si>
  <si>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</si>
  <si>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</si>
  <si>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</si>
  <si>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</si>
  <si>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</si>
  <si>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</si>
  <si>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</si>
  <si>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</si>
  <si>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</si>
  <si>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</si>
  <si>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</si>
  <si>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</si>
  <si>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</si>
  <si>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</si>
  <si>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</si>
  <si>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</si>
  <si>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</si>
  <si>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</si>
  <si>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</si>
  <si>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</si>
  <si>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</si>
  <si>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</si>
  <si>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</si>
  <si>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</si>
  <si>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</si>
  <si>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</si>
  <si>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</si>
  <si>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</si>
  <si>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</si>
  <si>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</si>
  <si>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</si>
  <si>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</si>
  <si>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</si>
  <si>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</si>
  <si>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</si>
  <si>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</si>
  <si>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</si>
  <si>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</si>
  <si>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</si>
  <si>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</si>
  <si>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</si>
  <si>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</si>
  <si>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</si>
  <si>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</si>
  <si>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</si>
  <si>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</si>
  <si>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</si>
  <si>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</si>
  <si>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</si>
  <si>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</si>
  <si>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</si>
  <si>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</si>
  <si>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</si>
  <si>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</si>
  <si>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</si>
  <si>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</si>
  <si>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</si>
  <si>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</si>
  <si>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</si>
  <si>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</si>
  <si>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</si>
  <si>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</si>
  <si>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</si>
  <si>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</si>
  <si>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</si>
  <si>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</si>
  <si>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</si>
  <si>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</si>
  <si>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</si>
  <si>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</si>
  <si>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</si>
  <si>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</si>
  <si>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</si>
  <si>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</si>
  <si>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</si>
  <si>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</si>
  <si>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</si>
  <si>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</si>
  <si>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</si>
  <si>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</si>
  <si>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</si>
  <si>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</si>
  <si>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</si>
  <si>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</si>
  <si>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</si>
  <si>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</si>
  <si>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</si>
  <si>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</si>
  <si>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</si>
  <si>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</si>
  <si>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</si>
  <si>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</si>
  <si>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</si>
  <si>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</si>
  <si>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</si>
  <si>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</si>
  <si>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</si>
  <si>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</si>
  <si>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</si>
  <si>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</si>
  <si>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</si>
  <si>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</si>
  <si>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</si>
  <si>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</si>
  <si>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</si>
  <si>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</si>
  <si>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</si>
  <si>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</si>
  <si>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</si>
  <si>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</si>
  <si>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</si>
  <si>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</si>
  <si>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</si>
  <si>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</si>
  <si>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</si>
  <si>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</si>
  <si>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</si>
  <si>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</si>
  <si>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</si>
  <si>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</si>
  <si>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</si>
  <si>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</si>
  <si>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</si>
  <si>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</si>
  <si>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</si>
  <si>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</si>
  <si>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</si>
  <si>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</si>
  <si>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</si>
  <si>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</si>
  <si>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</si>
  <si>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</si>
  <si>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</si>
  <si>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</si>
  <si>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</si>
  <si>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</si>
  <si>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</si>
  <si>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</si>
  <si>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</si>
  <si>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</si>
  <si>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</si>
  <si>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</si>
  <si>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</si>
  <si>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</si>
  <si>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</si>
  <si>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</si>
  <si>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</si>
  <si>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</si>
  <si>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</si>
  <si>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</si>
  <si>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</si>
  <si>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</si>
  <si>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</si>
  <si>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</si>
  <si>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</si>
  <si>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</si>
  <si>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</si>
  <si>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</si>
  <si>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</si>
  <si>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</si>
  <si>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</si>
  <si>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</si>
  <si>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</si>
  <si>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</si>
  <si>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</si>
  <si>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</si>
  <si>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</si>
  <si>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</si>
  <si>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</si>
  <si>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</si>
  <si>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</si>
  <si>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</si>
  <si>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</si>
  <si>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</si>
  <si>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</si>
  <si>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</si>
  <si>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</si>
  <si>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</si>
  <si>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</si>
  <si>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</si>
  <si>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</si>
  <si>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</si>
  <si>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</si>
  <si>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</si>
  <si>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</si>
  <si>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</si>
  <si>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</si>
  <si>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</si>
  <si>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</si>
  <si>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</si>
  <si>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</si>
  <si>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</si>
  <si>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</si>
  <si>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</si>
  <si>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</si>
  <si>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</si>
  <si>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</si>
  <si>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</si>
  <si>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</si>
  <si>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</si>
  <si>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</si>
  <si>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</si>
  <si>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</si>
  <si>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</si>
  <si>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</si>
  <si>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</si>
  <si>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</si>
  <si>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</si>
  <si>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</si>
  <si>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</si>
  <si>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</si>
  <si>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</si>
  <si>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</si>
  <si>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</si>
  <si>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</si>
  <si>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</si>
  <si>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</si>
  <si>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</si>
  <si>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</si>
  <si>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</si>
  <si>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</si>
  <si>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</si>
  <si>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</si>
  <si>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</si>
  <si>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</si>
  <si>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</si>
  <si>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</si>
  <si>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</si>
  <si>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</si>
  <si>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</si>
  <si>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</si>
  <si>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</si>
  <si>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</si>
  <si>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</si>
  <si>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</si>
  <si>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</si>
  <si>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</si>
  <si>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</si>
  <si>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</si>
  <si>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</si>
  <si>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</si>
  <si>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</si>
  <si>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</si>
  <si>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</si>
  <si>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</si>
  <si>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</si>
  <si>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</si>
  <si>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</si>
  <si>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</si>
  <si>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</si>
  <si>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</si>
  <si>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</si>
  <si>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</si>
  <si>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</si>
  <si>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</si>
  <si>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</si>
  <si>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</si>
  <si>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</si>
  <si>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</si>
  <si>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</si>
  <si>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</si>
  <si>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</si>
  <si>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</si>
  <si>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</si>
  <si>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</si>
  <si>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</si>
  <si>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</si>
  <si>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</si>
  <si>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</si>
  <si>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</si>
  <si>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</si>
  <si>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</si>
  <si>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</si>
  <si>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</si>
  <si>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</si>
  <si>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</si>
  <si>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</si>
  <si>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</si>
  <si>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</si>
  <si>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</si>
  <si>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</si>
  <si>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</si>
  <si>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</si>
  <si>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</si>
  <si>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</si>
  <si>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</si>
  <si>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</si>
  <si>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</si>
  <si>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</si>
  <si>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</si>
  <si>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</si>
  <si>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</si>
  <si>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</si>
  <si>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</si>
  <si>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</si>
  <si>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</si>
  <si>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</si>
  <si>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</si>
  <si>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</si>
  <si>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</si>
  <si>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</si>
  <si>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</si>
  <si>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</si>
  <si>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</si>
  <si>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</si>
  <si>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</si>
  <si>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</si>
  <si>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</si>
  <si>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</si>
  <si>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</si>
  <si>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</si>
  <si>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</si>
  <si>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</si>
  <si>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</si>
  <si>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</si>
  <si>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</si>
  <si>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</si>
  <si>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</si>
  <si>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</si>
  <si>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</si>
  <si>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</si>
  <si>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</si>
  <si>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</si>
  <si>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</si>
  <si>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</si>
  <si>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</si>
  <si>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</si>
  <si>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</si>
  <si>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</si>
  <si>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</si>
  <si>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</si>
  <si>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</si>
  <si>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</si>
  <si>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</si>
  <si>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</si>
  <si>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</si>
  <si>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</si>
  <si>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</si>
  <si>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</si>
  <si>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</si>
  <si>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</si>
  <si>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</si>
  <si>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</si>
  <si>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</si>
  <si>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</si>
  <si>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</si>
  <si>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</si>
  <si>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</si>
  <si>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</si>
  <si>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</si>
  <si>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</si>
  <si>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</si>
  <si>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</si>
  <si>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</si>
  <si>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</si>
  <si>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</si>
  <si>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</si>
  <si>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</si>
  <si>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</si>
  <si>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</si>
  <si>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</si>
  <si>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</si>
  <si>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</si>
  <si>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</si>
  <si>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</si>
  <si>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</si>
  <si>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</si>
  <si>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</si>
  <si>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</si>
  <si>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</si>
  <si>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</si>
  <si>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</si>
  <si>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</si>
  <si>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</si>
  <si>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</si>
  <si>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</si>
  <si>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</si>
  <si>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</si>
  <si>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</si>
  <si>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</si>
  <si>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</si>
  <si>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</si>
  <si>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</si>
  <si>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</si>
  <si>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</si>
  <si>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</si>
  <si>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</si>
  <si>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</si>
  <si>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</si>
  <si>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</si>
  <si>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</si>
  <si>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</si>
  <si>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</si>
  <si>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</si>
  <si>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</si>
  <si>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</si>
  <si>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</si>
  <si>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</si>
  <si>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</si>
  <si>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</si>
  <si>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</si>
  <si>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</si>
  <si>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</si>
  <si>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</si>
  <si>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</si>
  <si>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</si>
  <si>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</si>
  <si>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</si>
  <si>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</si>
  <si>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</si>
  <si>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</si>
  <si>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</si>
  <si>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</si>
  <si>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</si>
  <si>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</si>
  <si>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</si>
  <si>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</si>
  <si>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</si>
  <si>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</si>
  <si>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</si>
  <si>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</si>
  <si>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</si>
  <si>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</si>
  <si>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</si>
  <si>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</si>
  <si>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</si>
  <si>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</si>
  <si>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</si>
  <si>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</si>
  <si>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</si>
  <si>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</si>
  <si>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</si>
  <si>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</si>
  <si>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</si>
  <si>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</si>
  <si>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</si>
  <si>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</si>
  <si>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</si>
  <si>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</si>
  <si>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</si>
  <si>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</si>
  <si>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</si>
  <si>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</si>
  <si>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</si>
  <si>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</si>
  <si>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</si>
  <si>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</si>
  <si>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</si>
  <si>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</si>
  <si>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</si>
  <si>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</si>
  <si>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</si>
  <si>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</si>
  <si>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</si>
  <si>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</si>
  <si>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</si>
  <si>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</si>
  <si>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</si>
  <si>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</si>
  <si>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</si>
  <si>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</si>
  <si>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</si>
  <si>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</si>
  <si>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</si>
  <si>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</si>
  <si>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</si>
  <si>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</si>
  <si>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</si>
  <si>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</si>
  <si>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</si>
  <si>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</si>
  <si>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</si>
  <si>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</si>
  <si>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</si>
  <si>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</si>
  <si>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</si>
  <si>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</si>
  <si>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</si>
  <si>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</si>
  <si>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</si>
  <si>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</si>
  <si>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</si>
  <si>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</si>
  <si>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</si>
  <si>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</si>
  <si>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</si>
  <si>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</si>
  <si>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</si>
  <si>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</si>
  <si>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</si>
  <si>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</si>
  <si>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</si>
  <si>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</si>
  <si>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</si>
  <si>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</si>
  <si>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</si>
  <si>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</si>
  <si>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</si>
  <si>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</si>
  <si>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</si>
  <si>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</si>
  <si>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</si>
  <si>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</si>
  <si>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</si>
  <si>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</si>
  <si>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</si>
  <si>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</si>
  <si>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</si>
  <si>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</si>
  <si>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</si>
  <si>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</si>
  <si>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</si>
  <si>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</si>
  <si>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</si>
  <si>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</si>
  <si>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</si>
  <si>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</si>
  <si>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</si>
  <si>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</si>
  <si>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</si>
  <si>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</si>
  <si>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</si>
  <si>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</si>
  <si>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</si>
  <si>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</si>
  <si>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</si>
  <si>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</si>
  <si>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</si>
  <si>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</si>
  <si>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</si>
  <si>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</si>
  <si>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</si>
  <si>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</si>
  <si>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</si>
  <si>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</si>
  <si>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</si>
  <si>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</si>
  <si>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</si>
  <si>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</si>
  <si>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</si>
  <si>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</si>
  <si>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</si>
  <si>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</si>
  <si>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</si>
  <si>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</si>
  <si>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</si>
  <si>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</si>
  <si>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</si>
  <si>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</si>
  <si>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</si>
  <si>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</si>
  <si>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</si>
  <si>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</si>
  <si>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</si>
  <si>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</si>
  <si>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</si>
  <si>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</si>
  <si>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</si>
  <si>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</si>
  <si>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</si>
  <si>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</si>
  <si>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</si>
  <si>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</si>
  <si>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</si>
  <si>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</si>
  <si>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</si>
  <si>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</si>
  <si>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</si>
  <si>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</si>
  <si>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</si>
  <si>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</si>
  <si>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</si>
  <si>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</si>
  <si>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</si>
  <si>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</si>
  <si>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</si>
  <si>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</si>
  <si>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</si>
  <si>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</si>
  <si>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</si>
  <si>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</si>
  <si>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</si>
  <si>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</si>
  <si>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</si>
  <si>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</si>
  <si>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</si>
  <si>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</si>
  <si>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</si>
  <si>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</si>
  <si>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</si>
  <si>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</si>
  <si>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</si>
  <si>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</si>
  <si>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</si>
  <si>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</si>
  <si>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</si>
  <si>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</si>
  <si>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</si>
  <si>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</si>
  <si>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</si>
  <si>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</si>
  <si>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</si>
  <si>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</si>
  <si>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</si>
  <si>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</si>
  <si>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</si>
  <si>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</si>
  <si>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</si>
  <si>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</si>
  <si>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</si>
  <si>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</si>
  <si>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</si>
  <si>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</si>
  <si>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</si>
  <si>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</si>
  <si>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</si>
  <si>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</si>
  <si>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</si>
  <si>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</si>
  <si>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</si>
  <si>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</si>
  <si>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</si>
  <si>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</si>
  <si>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</si>
  <si>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</si>
  <si>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</si>
  <si>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</si>
  <si>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</si>
  <si>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</si>
  <si>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</si>
  <si>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</si>
  <si>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</si>
  <si>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</si>
  <si>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</si>
  <si>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</si>
  <si>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</si>
  <si>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</si>
  <si>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</si>
  <si>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</si>
  <si>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</si>
  <si>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</si>
  <si>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</si>
  <si>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</si>
  <si>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</si>
  <si>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</si>
  <si>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</si>
  <si>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</si>
  <si>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</si>
  <si>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</si>
  <si>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</si>
  <si>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</si>
  <si>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</si>
  <si>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</si>
  <si>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</si>
  <si>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</si>
  <si>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</si>
  <si>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</si>
  <si>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</si>
  <si>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</si>
  <si>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</si>
  <si>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</si>
  <si>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</si>
  <si>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</si>
  <si>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</si>
  <si>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</si>
  <si>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</si>
  <si>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</si>
  <si>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</si>
  <si>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</si>
  <si>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</si>
  <si>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</si>
  <si>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</si>
  <si>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</si>
  <si>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</si>
  <si>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</si>
  <si>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</si>
  <si>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</si>
  <si>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</si>
  <si>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</si>
  <si>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</si>
  <si>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</si>
  <si>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</si>
  <si>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</si>
  <si>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</si>
  <si>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</si>
  <si>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</si>
  <si>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</si>
  <si>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</si>
  <si>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</si>
  <si>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</si>
  <si>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</si>
  <si>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</si>
  <si>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</si>
  <si>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</si>
  <si>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</si>
  <si>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</si>
  <si>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</si>
  <si>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</si>
  <si>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</si>
  <si>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</si>
  <si>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</si>
  <si>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</si>
  <si>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</si>
  <si>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</si>
  <si>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</si>
  <si>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</si>
  <si>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</si>
  <si>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</si>
  <si>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</si>
  <si>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</si>
  <si>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</si>
  <si>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</si>
  <si>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</si>
  <si>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</si>
  <si>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</si>
  <si>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</si>
  <si>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</si>
  <si>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</si>
  <si>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</si>
  <si>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</si>
  <si>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</si>
  <si>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</si>
  <si>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</si>
  <si>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</si>
  <si>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</si>
  <si>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</si>
  <si>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</si>
  <si>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</si>
  <si>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</si>
  <si>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</si>
  <si>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</si>
  <si>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</si>
  <si>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</si>
  <si>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</si>
  <si>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</si>
  <si>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</si>
  <si>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</si>
  <si>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</si>
  <si>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</si>
  <si>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</si>
  <si>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</si>
  <si>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</si>
  <si>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</si>
  <si>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</si>
  <si>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</si>
  <si>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</si>
  <si>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</si>
  <si>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</si>
  <si>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</si>
  <si>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</si>
  <si>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</si>
  <si>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</si>
  <si>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</si>
  <si>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</si>
  <si>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</si>
  <si>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</si>
  <si>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</si>
  <si>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</si>
  <si>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</si>
  <si>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</si>
  <si>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</si>
  <si>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</si>
  <si>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</si>
  <si>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</si>
  <si>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</si>
  <si>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</si>
  <si>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</si>
  <si>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</si>
  <si>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</si>
  <si>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</si>
  <si>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</si>
  <si>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</si>
  <si>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</si>
  <si>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</si>
  <si>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</si>
  <si>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</si>
  <si>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</si>
  <si>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</si>
  <si>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</si>
  <si>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</si>
  <si>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</si>
  <si>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</si>
  <si>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</si>
  <si>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</si>
  <si>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</si>
  <si>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</si>
  <si>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</si>
  <si>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</si>
  <si>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</si>
  <si>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</si>
  <si>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</si>
  <si>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</si>
  <si>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</si>
  <si>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</si>
  <si>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</si>
  <si>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</si>
  <si>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</si>
  <si>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</si>
  <si>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</si>
  <si>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</si>
  <si>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</si>
  <si>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</si>
  <si>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</si>
  <si>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</si>
  <si>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</si>
  <si>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</si>
  <si>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</si>
  <si>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</si>
  <si>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</si>
  <si>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</si>
  <si>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</si>
  <si>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</si>
  <si>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</si>
  <si>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</si>
  <si>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</si>
  <si>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</si>
  <si>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</si>
  <si>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</si>
  <si>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</si>
  <si>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</si>
  <si>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</si>
  <si>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</si>
  <si>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</si>
  <si>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</si>
  <si>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</si>
  <si>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</si>
  <si>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</si>
  <si>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</si>
  <si>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</si>
  <si>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</si>
  <si>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</si>
  <si>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</si>
  <si>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</si>
  <si>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</si>
  <si>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</si>
  <si>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</si>
  <si>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</si>
  <si>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</si>
  <si>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</si>
  <si>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</si>
  <si>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</si>
  <si>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</si>
  <si>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</si>
  <si>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</si>
  <si>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</si>
  <si>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</si>
  <si>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</si>
  <si>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</si>
  <si>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</si>
  <si>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</si>
  <si>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</si>
  <si>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</si>
  <si>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</si>
  <si>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</si>
  <si>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</si>
  <si>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</si>
  <si>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</si>
  <si>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</si>
  <si>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</si>
  <si>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</si>
  <si>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</si>
  <si>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</si>
  <si>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</si>
  <si>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</si>
  <si>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</si>
  <si>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</si>
  <si>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</si>
  <si>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</si>
  <si>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</si>
  <si>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</si>
  <si>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</si>
  <si>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</si>
  <si>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</si>
  <si>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</si>
  <si>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</si>
  <si>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</si>
  <si>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</si>
  <si>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</si>
  <si>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</si>
  <si>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</si>
  <si>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</si>
  <si>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</si>
  <si>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</si>
  <si>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</si>
  <si>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</si>
  <si>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</si>
  <si>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</si>
  <si>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</si>
  <si>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</si>
  <si>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</si>
  <si>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</si>
  <si>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</si>
  <si>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</si>
  <si>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</si>
  <si>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</si>
  <si>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</si>
  <si>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</si>
  <si>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</si>
  <si>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</si>
  <si>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</si>
  <si>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</si>
  <si>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</si>
  <si>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</si>
  <si>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</si>
  <si>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</si>
  <si>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</si>
  <si>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</si>
  <si>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</si>
  <si>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</si>
  <si>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</si>
  <si>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</si>
  <si>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</si>
  <si>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</si>
  <si>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</si>
  <si>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</si>
  <si>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</si>
  <si>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</si>
  <si>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</si>
  <si>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</si>
  <si>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</si>
  <si>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</si>
  <si>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</si>
  <si>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</si>
  <si>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</si>
  <si>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</si>
  <si>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</si>
  <si>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</si>
  <si>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</si>
  <si>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</si>
  <si>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</si>
  <si>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</si>
  <si>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</si>
  <si>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</si>
  <si>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</si>
  <si>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</si>
  <si>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</si>
  <si>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</si>
  <si>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</si>
  <si>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</si>
  <si>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</si>
  <si>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</si>
  <si>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</si>
  <si>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</si>
  <si>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</si>
  <si>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</si>
  <si>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</si>
  <si>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</si>
  <si>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</si>
  <si>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</si>
  <si>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</si>
  <si>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</si>
  <si>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</si>
  <si>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</si>
  <si>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</si>
  <si>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</si>
  <si>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</si>
  <si>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</si>
  <si>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</si>
  <si>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</si>
  <si>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</si>
  <si>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</si>
  <si>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</si>
  <si>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</si>
  <si>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</si>
  <si>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</si>
  <si>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</si>
  <si>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</si>
  <si>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</si>
  <si>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</si>
  <si>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</si>
  <si>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</si>
  <si>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</si>
  <si>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</si>
  <si>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</si>
  <si>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</si>
  <si>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</si>
  <si>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</si>
  <si>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</si>
  <si>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</si>
  <si>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</si>
  <si>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</si>
  <si>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</si>
  <si>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</si>
  <si>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</si>
  <si>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</si>
  <si>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</si>
  <si>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</si>
  <si>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</si>
  <si>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</si>
  <si>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</si>
  <si>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</si>
  <si>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</si>
  <si>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</si>
  <si>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</si>
  <si>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</si>
  <si>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</si>
  <si>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</si>
  <si>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</si>
  <si>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</si>
  <si>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</si>
  <si>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</si>
  <si>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</si>
  <si>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</si>
  <si>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</si>
  <si>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</si>
  <si>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</si>
  <si>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</si>
  <si>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</si>
  <si>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</si>
  <si>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</si>
  <si>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</si>
  <si>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</si>
  <si>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</si>
  <si>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</si>
  <si>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</si>
  <si>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</si>
  <si>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</si>
  <si>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</si>
  <si>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</si>
  <si>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</si>
  <si>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</si>
  <si>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</si>
  <si>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</si>
  <si>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</si>
  <si>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</si>
  <si>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</si>
  <si>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</si>
  <si>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</si>
  <si>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</si>
  <si>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</si>
  <si>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</si>
  <si>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</si>
  <si>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</si>
  <si>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</si>
  <si>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</si>
  <si>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</si>
  <si>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</si>
  <si>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</si>
  <si>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</si>
  <si>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</si>
  <si>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</si>
  <si>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</si>
  <si>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</si>
  <si>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</si>
  <si>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</si>
  <si>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</si>
  <si>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</si>
  <si>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</si>
  <si>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</si>
  <si>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</si>
  <si>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</si>
  <si>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</si>
  <si>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</si>
  <si>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</si>
  <si>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</si>
  <si>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</si>
  <si>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</si>
  <si>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</si>
  <si>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</si>
  <si>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</si>
  <si>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</si>
  <si>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</si>
  <si>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</si>
  <si>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</si>
  <si>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</si>
  <si>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</si>
  <si>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</si>
  <si>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</si>
  <si>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</si>
  <si>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</si>
  <si>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</si>
  <si>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</si>
  <si>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</si>
  <si>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</si>
  <si>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</si>
  <si>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</si>
  <si>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</si>
  <si>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</si>
  <si>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</si>
  <si>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</si>
  <si>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</si>
  <si>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</si>
  <si>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</si>
  <si>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</si>
  <si>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</si>
  <si>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</si>
  <si>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</si>
  <si>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</si>
  <si>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</si>
  <si>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</si>
  <si>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</si>
  <si>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</si>
  <si>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</si>
  <si>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</si>
  <si>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</si>
  <si>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</si>
  <si>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</si>
  <si>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</si>
  <si>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</si>
  <si>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</si>
  <si>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</si>
  <si>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</si>
  <si>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</si>
  <si>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</si>
  <si>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</si>
  <si>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</si>
  <si>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</si>
  <si>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</si>
  <si>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</si>
  <si>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</si>
  <si>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</si>
  <si>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</si>
  <si>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</si>
  <si>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</si>
  <si>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</si>
  <si>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</si>
  <si>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</si>
  <si>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</si>
  <si>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</si>
  <si>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</si>
  <si>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</si>
  <si>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</si>
  <si>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</si>
  <si>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</si>
  <si>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</si>
  <si>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</si>
  <si>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</si>
  <si>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</si>
  <si>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</si>
  <si>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</si>
  <si>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</si>
  <si>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</si>
  <si>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</si>
  <si>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</si>
  <si>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</si>
  <si>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</si>
  <si>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</si>
  <si>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</si>
  <si>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</si>
  <si>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</si>
  <si>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</si>
  <si>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</si>
  <si>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</si>
  <si>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</si>
  <si>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</si>
  <si>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</si>
  <si>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</si>
  <si>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</si>
  <si>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</si>
  <si>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</si>
  <si>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</si>
  <si>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</si>
  <si>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</si>
  <si>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</si>
  <si>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</si>
  <si>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</si>
  <si>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</si>
  <si>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</si>
  <si>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</si>
  <si>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</si>
  <si>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</si>
  <si>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</si>
  <si>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</si>
  <si>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</si>
  <si>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</si>
  <si>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</si>
  <si>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</si>
  <si>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</si>
  <si>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</si>
  <si>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</si>
  <si>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</si>
  <si>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</si>
  <si>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</si>
  <si>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</si>
  <si>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</si>
  <si>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</si>
  <si>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</si>
  <si>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</si>
  <si>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</si>
  <si>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</si>
  <si>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</si>
  <si>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</si>
  <si>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</si>
  <si>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</si>
  <si>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</si>
  <si>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</si>
  <si>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</si>
  <si>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</si>
  <si>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</si>
  <si>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</si>
  <si>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</si>
  <si>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</si>
  <si>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</si>
  <si>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</si>
  <si>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</si>
  <si>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</si>
  <si>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</si>
  <si>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</si>
  <si>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</si>
  <si>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</si>
  <si>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</si>
  <si>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</si>
  <si>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</si>
  <si>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</si>
  <si>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</si>
  <si>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</si>
  <si>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</si>
  <si>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</si>
  <si>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</si>
  <si>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</si>
  <si>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</si>
  <si>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</si>
  <si>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</si>
  <si>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</si>
  <si>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</si>
  <si>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</si>
  <si>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</si>
  <si>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</si>
  <si>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</si>
  <si>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</si>
  <si>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</si>
  <si>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</si>
  <si>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</si>
  <si>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</si>
  <si>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</si>
  <si>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</si>
  <si>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</si>
  <si>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</si>
  <si>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</si>
  <si>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</si>
  <si>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</si>
  <si>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</si>
  <si>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</si>
  <si>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</si>
  <si>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</si>
  <si>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</si>
  <si>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</si>
  <si>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</si>
  <si>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</si>
  <si>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</si>
  <si>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</si>
  <si>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</si>
  <si>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</si>
  <si>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</si>
  <si>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</si>
  <si>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</si>
  <si>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</si>
  <si>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</si>
  <si>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</si>
  <si>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</si>
  <si>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</si>
  <si>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</si>
  <si>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</si>
  <si>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</si>
  <si>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</si>
  <si>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</si>
  <si>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</si>
  <si>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</si>
  <si>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</si>
  <si>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</si>
  <si>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</si>
  <si>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</si>
  <si>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</si>
  <si>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</si>
  <si>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</si>
  <si>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</si>
  <si>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</si>
  <si>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</si>
  <si>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</si>
  <si>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</si>
  <si>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</si>
  <si>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</si>
  <si>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</si>
  <si>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</si>
  <si>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</si>
  <si>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</si>
  <si>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</si>
  <si>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</si>
  <si>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</si>
  <si>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</si>
  <si>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</si>
  <si>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</si>
  <si>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</si>
  <si>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</si>
  <si>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</si>
  <si>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</si>
  <si>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</si>
  <si>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</si>
  <si>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</si>
  <si>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</si>
  <si>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</si>
  <si>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</si>
  <si>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</si>
  <si>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</si>
  <si>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</si>
  <si>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</si>
  <si>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</si>
  <si>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</si>
  <si>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</si>
  <si>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</si>
  <si>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</si>
  <si>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</si>
  <si>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</si>
  <si>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</si>
  <si>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</si>
  <si>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</si>
  <si>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</si>
  <si>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</si>
  <si>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</si>
  <si>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</si>
  <si>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</si>
  <si>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</si>
  <si>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</si>
  <si>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</si>
  <si>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</si>
  <si>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</si>
  <si>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</si>
  <si>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</si>
  <si>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</si>
  <si>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</si>
  <si>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</si>
  <si>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</si>
  <si>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</si>
  <si>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</si>
  <si>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</si>
  <si>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</si>
  <si>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</si>
  <si>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</si>
  <si>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</si>
  <si>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</si>
  <si>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</si>
  <si>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</si>
  <si>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</si>
  <si>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</si>
  <si>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</si>
  <si>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</si>
  <si>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</si>
  <si>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</si>
  <si>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</si>
  <si>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</si>
  <si>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</si>
  <si>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</si>
  <si>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</si>
  <si>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</si>
  <si>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</si>
  <si>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</si>
  <si>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</si>
  <si>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</si>
  <si>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</si>
  <si>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</si>
  <si>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</si>
  <si>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</si>
  <si>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</si>
  <si>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</si>
  <si>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</si>
  <si>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</si>
  <si>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</si>
  <si>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</si>
  <si>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</si>
  <si>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</si>
  <si>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</si>
  <si>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</si>
  <si>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</si>
  <si>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</si>
  <si>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</si>
  <si>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</si>
  <si>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</si>
  <si>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</si>
  <si>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</si>
  <si>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</si>
  <si>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</si>
  <si>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</si>
  <si>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</si>
  <si>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</si>
  <si>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</si>
  <si>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</si>
  <si>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</si>
  <si>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</si>
  <si>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</si>
  <si>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</si>
  <si>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</si>
  <si>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</si>
  <si>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</si>
  <si>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</si>
  <si>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</si>
  <si>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</si>
  <si>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</si>
  <si>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</si>
  <si>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</si>
  <si>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</si>
  <si>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</si>
  <si>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</si>
  <si>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</si>
  <si>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</si>
  <si>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</si>
  <si>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</si>
  <si>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</si>
  <si>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</si>
  <si>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</si>
  <si>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</si>
  <si>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</si>
  <si>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</si>
  <si>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</si>
  <si>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</si>
  <si>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</si>
  <si>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</si>
  <si>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</si>
  <si>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</si>
  <si>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</si>
  <si>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</si>
  <si>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</si>
  <si>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</si>
  <si>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</si>
  <si>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</si>
  <si>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</si>
  <si>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</si>
  <si>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</si>
  <si>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</si>
  <si>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</si>
  <si>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</si>
  <si>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</si>
  <si>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</si>
  <si>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</si>
  <si>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</si>
  <si>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</si>
  <si>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</si>
  <si>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</si>
  <si>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</si>
  <si>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</si>
  <si>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</si>
  <si>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</si>
  <si>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</si>
  <si>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</si>
  <si>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</si>
  <si>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</si>
  <si>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</si>
  <si>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</si>
  <si>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</si>
  <si>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</si>
  <si>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</si>
  <si>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</si>
  <si>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</si>
  <si>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</si>
  <si>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</si>
  <si>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</si>
  <si>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</si>
  <si>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</si>
  <si>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</si>
  <si>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</si>
  <si>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</si>
  <si>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</si>
  <si>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</si>
  <si>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</si>
  <si>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</si>
  <si>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</si>
  <si>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</si>
  <si>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</si>
  <si>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</si>
  <si>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</si>
  <si>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</si>
  <si>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</si>
  <si>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</si>
  <si>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</si>
  <si>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</si>
  <si>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</si>
  <si>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</si>
  <si>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</si>
  <si>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</si>
  <si>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</si>
  <si>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</si>
  <si>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</si>
  <si>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</si>
  <si>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</si>
  <si>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</si>
  <si>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</si>
  <si>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</si>
  <si>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</si>
  <si>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</si>
  <si>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</si>
  <si>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</si>
  <si>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</si>
  <si>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</si>
  <si>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</si>
  <si>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</si>
  <si>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</si>
  <si>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</si>
  <si>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</si>
  <si>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</si>
  <si>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</si>
  <si>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</si>
  <si>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</si>
  <si>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</si>
  <si>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</si>
  <si>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</si>
  <si>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</si>
  <si>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</si>
  <si>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</si>
  <si>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</si>
  <si>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</si>
  <si>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</si>
  <si>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</si>
  <si>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</si>
  <si>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</si>
  <si>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</si>
  <si>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</si>
  <si>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</si>
  <si>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</si>
  <si>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</si>
  <si>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</si>
  <si>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</si>
  <si>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</si>
  <si>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</si>
  <si>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</si>
  <si>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</si>
  <si>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</si>
  <si>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</si>
  <si>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</si>
  <si>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</si>
  <si>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</si>
  <si>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</si>
  <si>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</si>
  <si>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</si>
  <si>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</si>
  <si>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</si>
  <si>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</si>
  <si>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</si>
  <si>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</si>
  <si>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</si>
  <si>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</si>
  <si>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</si>
  <si>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</si>
  <si>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</si>
  <si>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</si>
  <si>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</si>
  <si>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</si>
  <si>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</si>
  <si>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</si>
  <si>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</si>
  <si>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</si>
  <si>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</si>
  <si>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</si>
  <si>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</si>
  <si>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</si>
  <si>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</si>
  <si>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</si>
  <si>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</si>
  <si>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</si>
  <si>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</si>
  <si>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</si>
  <si>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</si>
  <si>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</si>
  <si>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</si>
  <si>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</si>
  <si>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</si>
  <si>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</si>
  <si>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</si>
  <si>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</si>
  <si>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</si>
  <si>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</si>
  <si>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</si>
  <si>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</si>
  <si>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</si>
  <si>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</si>
  <si>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</si>
  <si>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</si>
  <si>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</si>
  <si>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</si>
  <si>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</si>
  <si>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</si>
  <si>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</si>
  <si>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</si>
  <si>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</si>
  <si>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</si>
  <si>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</si>
  <si>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</si>
  <si>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</si>
  <si>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</si>
  <si>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</si>
  <si>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</si>
  <si>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</si>
  <si>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</si>
  <si>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</si>
  <si>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</si>
  <si>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</si>
  <si>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</si>
  <si>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</si>
  <si>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</si>
  <si>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</si>
  <si>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</si>
  <si>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</si>
  <si>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</si>
  <si>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</si>
  <si>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</si>
  <si>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</si>
  <si>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</si>
  <si>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</si>
  <si>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</si>
  <si>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</si>
  <si>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</si>
  <si>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</si>
  <si>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</si>
  <si>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</si>
  <si>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</si>
  <si>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</si>
  <si>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</si>
  <si>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</si>
  <si>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</si>
  <si>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</si>
  <si>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</si>
  <si>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</si>
  <si>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</si>
  <si>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</si>
  <si>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</si>
  <si>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</si>
  <si>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</si>
  <si>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</si>
  <si>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</si>
  <si>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</si>
  <si>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</si>
  <si>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</si>
  <si>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</si>
  <si>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</si>
  <si>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</si>
  <si>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</si>
  <si>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</si>
  <si>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</si>
  <si>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</si>
  <si>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</si>
  <si>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</si>
  <si>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</si>
  <si>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</si>
  <si>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</si>
  <si>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</si>
  <si>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</si>
  <si>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</si>
  <si>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</si>
  <si>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</si>
  <si>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</si>
  <si>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</si>
  <si>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</si>
  <si>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</si>
  <si>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</si>
  <si>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</si>
  <si>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</si>
  <si>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</si>
  <si>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</si>
  <si>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</si>
  <si>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</si>
  <si>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</si>
  <si>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</si>
  <si>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</si>
  <si>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</si>
  <si>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</si>
  <si>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</si>
  <si>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</si>
  <si>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</si>
  <si>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</si>
  <si>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</si>
  <si>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</si>
  <si>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</si>
  <si>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</si>
  <si>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</si>
  <si>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</si>
  <si>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</si>
  <si>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</si>
  <si>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</si>
  <si>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</si>
  <si>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</si>
  <si>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</si>
  <si>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</si>
  <si>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</si>
  <si>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</si>
  <si>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</si>
  <si>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</si>
  <si>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</si>
  <si>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</si>
  <si>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</si>
  <si>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</si>
  <si>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</si>
  <si>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</si>
  <si>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</si>
  <si>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</si>
  <si>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</si>
  <si>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</si>
  <si>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</si>
  <si>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</si>
  <si>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</si>
  <si>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</si>
  <si>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</si>
  <si>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</si>
  <si>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</si>
  <si>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</si>
  <si>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</si>
  <si>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</si>
  <si>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</si>
  <si>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</si>
  <si>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</si>
  <si>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</si>
  <si>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</si>
  <si>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</si>
  <si>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</si>
  <si>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</si>
  <si>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</si>
  <si>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</si>
  <si>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</si>
  <si>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</si>
  <si>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</si>
  <si>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</si>
  <si>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</si>
  <si>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</si>
  <si>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</si>
  <si>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</si>
  <si>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</si>
  <si>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</si>
  <si>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</si>
  <si>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</si>
  <si>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</si>
  <si>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</si>
  <si>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</si>
  <si>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</si>
  <si>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</si>
  <si>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</si>
  <si>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</si>
  <si>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</si>
  <si>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</si>
  <si>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</si>
  <si>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</si>
  <si>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</si>
  <si>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</si>
  <si>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</si>
  <si>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</si>
  <si>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</si>
  <si>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</si>
  <si>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</si>
  <si>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</si>
  <si>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</si>
  <si>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</si>
  <si>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</si>
  <si>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</si>
  <si>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</si>
  <si>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</si>
  <si>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</si>
  <si>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</si>
  <si>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</si>
  <si>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</si>
  <si>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</si>
  <si>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</si>
  <si>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</si>
  <si>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</si>
  <si>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</si>
  <si>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</si>
  <si>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</si>
  <si>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</si>
  <si>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</si>
  <si>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</si>
  <si>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</si>
  <si>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</si>
  <si>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</si>
  <si>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</si>
  <si>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</si>
  <si>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</si>
  <si>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</si>
  <si>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</si>
  <si>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</si>
  <si>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</si>
  <si>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</si>
  <si>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</si>
  <si>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</si>
  <si>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</si>
  <si>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</si>
  <si>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</si>
  <si>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</si>
  <si>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</si>
  <si>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</si>
  <si>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</si>
  <si>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</si>
  <si>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</si>
  <si>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</si>
  <si>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</si>
  <si>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</si>
  <si>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</si>
  <si>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</si>
  <si>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</si>
  <si>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</si>
  <si>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</si>
  <si>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</si>
  <si>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</si>
  <si>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</si>
  <si>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</si>
  <si>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</si>
  <si>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</si>
  <si>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</si>
  <si>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</si>
  <si>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</si>
  <si>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</si>
  <si>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</si>
  <si>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</si>
  <si>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</si>
  <si>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</si>
  <si>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</si>
  <si>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</si>
  <si>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</si>
  <si>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</si>
  <si>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</si>
  <si>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</si>
  <si>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</si>
  <si>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</si>
  <si>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</si>
  <si>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</si>
  <si>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</si>
  <si>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</si>
  <si>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</si>
  <si>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</si>
  <si>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</si>
  <si>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</si>
  <si>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</si>
  <si>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</si>
  <si>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</si>
  <si>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</si>
  <si>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</si>
  <si>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</si>
  <si>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</si>
  <si>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</si>
  <si>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</si>
  <si>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</si>
  <si>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</si>
  <si>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</si>
  <si>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</si>
  <si>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</si>
  <si>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</si>
  <si>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</si>
  <si>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</si>
  <si>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</si>
  <si>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</si>
  <si>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</si>
  <si>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</si>
  <si>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</si>
  <si>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</si>
  <si>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</si>
  <si>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</si>
  <si>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</si>
  <si>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</si>
  <si>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</si>
  <si>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</si>
  <si>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</si>
  <si>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</si>
  <si>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</si>
  <si>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</si>
  <si>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</si>
  <si>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</si>
  <si>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</si>
  <si>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</si>
  <si>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</si>
  <si>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</si>
  <si>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</si>
  <si>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</si>
  <si>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</si>
  <si>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</si>
  <si>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</si>
  <si>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</si>
  <si>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</si>
  <si>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</si>
  <si>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</si>
  <si>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</si>
  <si>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</si>
  <si>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</si>
  <si>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</si>
  <si>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</si>
  <si>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</si>
  <si>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</si>
  <si>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</si>
  <si>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</si>
  <si>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</si>
  <si>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</si>
  <si>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</si>
  <si>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</si>
  <si>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</si>
  <si>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</si>
  <si>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</si>
  <si>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</si>
  <si>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</si>
  <si>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</si>
  <si>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</si>
  <si>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</si>
  <si>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</si>
  <si>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</si>
  <si>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</si>
  <si>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</si>
  <si>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</si>
  <si>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</si>
  <si>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</si>
  <si>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</si>
  <si>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</si>
  <si>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</si>
  <si>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</si>
  <si>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</si>
  <si>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</si>
  <si>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</si>
  <si>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</si>
  <si>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</si>
  <si>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</si>
  <si>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</si>
  <si>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</si>
  <si>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</si>
  <si>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</si>
  <si>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</si>
  <si>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</si>
  <si>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</si>
  <si>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</si>
  <si>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</si>
  <si>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</si>
  <si>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</si>
  <si>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</si>
  <si>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</si>
  <si>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</si>
  <si>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</si>
  <si>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</si>
  <si>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</si>
  <si>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</si>
  <si>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</si>
  <si>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</si>
  <si>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</si>
  <si>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</si>
  <si>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</si>
  <si>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</si>
  <si>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</si>
  <si>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</si>
  <si>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</si>
  <si>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</si>
  <si>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</si>
  <si>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</si>
  <si>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</si>
  <si>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</si>
  <si>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</si>
  <si>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</si>
  <si>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</si>
  <si>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</si>
  <si>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</si>
  <si>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</si>
  <si>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</si>
  <si>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</si>
  <si>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</si>
  <si>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</si>
  <si>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</si>
  <si>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</si>
  <si>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</si>
  <si>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</si>
  <si>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</si>
  <si>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</si>
  <si>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</si>
  <si>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</si>
  <si>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</si>
  <si>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</si>
  <si>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</si>
  <si>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</si>
  <si>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</si>
  <si>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</si>
  <si>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</si>
  <si>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</si>
  <si>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</si>
  <si>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</si>
  <si>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</si>
  <si>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</si>
  <si>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</si>
  <si>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</si>
  <si>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</si>
  <si>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</si>
  <si>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</si>
  <si>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</si>
  <si>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</si>
  <si>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</si>
  <si>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</si>
  <si>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</si>
  <si>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</si>
  <si>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</si>
  <si>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</si>
  <si>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</si>
  <si>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</si>
  <si>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</si>
  <si>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</si>
  <si>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</si>
  <si>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</si>
  <si>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</si>
  <si>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</si>
  <si>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</si>
  <si>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</si>
  <si>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</si>
  <si>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</si>
  <si>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</si>
  <si>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</si>
  <si>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</si>
  <si>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</si>
  <si>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</si>
  <si>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</si>
  <si>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</si>
  <si>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</si>
  <si>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</si>
  <si>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</si>
  <si>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</si>
  <si>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</si>
  <si>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</si>
  <si>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</si>
  <si>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</si>
  <si>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</si>
  <si>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</si>
  <si>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</si>
  <si>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</si>
  <si>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</si>
  <si>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</si>
  <si>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</si>
  <si>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</si>
  <si>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</si>
  <si>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</si>
  <si>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</si>
  <si>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</si>
  <si>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</si>
  <si>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</si>
  <si>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</si>
  <si>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</si>
  <si>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</si>
  <si>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</si>
  <si>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</si>
  <si>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</si>
  <si>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</si>
  <si>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</si>
  <si>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</si>
  <si>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</si>
  <si>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</si>
  <si>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</si>
  <si>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</si>
  <si>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</si>
  <si>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</si>
  <si>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</si>
  <si>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</si>
  <si>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</si>
  <si>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</si>
  <si>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</si>
  <si>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</si>
  <si>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</si>
  <si>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</si>
  <si>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</si>
  <si>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</si>
  <si>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</si>
  <si>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</si>
  <si>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</si>
  <si>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</si>
  <si>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</si>
  <si>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</si>
  <si>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</si>
  <si>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</si>
  <si>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</si>
  <si>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</si>
  <si>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</si>
  <si>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</si>
  <si>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</si>
  <si>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</si>
  <si>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</si>
  <si>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</si>
  <si>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</si>
  <si>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</si>
  <si>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</si>
  <si>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</si>
  <si>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</si>
  <si>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</si>
  <si>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</si>
  <si>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</si>
  <si>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</si>
  <si>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</si>
  <si>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</si>
  <si>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</si>
  <si>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</si>
  <si>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</si>
  <si>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</si>
  <si>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</si>
  <si>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</si>
  <si>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</si>
  <si>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</si>
  <si>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</si>
  <si>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</si>
  <si>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</si>
  <si>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</si>
  <si>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</si>
  <si>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</si>
  <si>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</si>
  <si>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</si>
  <si>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</si>
  <si>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</si>
  <si>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</si>
  <si>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</si>
  <si>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</si>
  <si>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</si>
  <si>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</si>
  <si>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</si>
  <si>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</si>
  <si>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</si>
  <si>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</si>
  <si>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</si>
  <si>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</si>
  <si>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</si>
  <si>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</si>
  <si>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</si>
  <si>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</si>
  <si>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</si>
  <si>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</si>
  <si>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</si>
  <si>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</si>
  <si>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</si>
  <si>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</si>
  <si>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</si>
  <si>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</si>
  <si>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</si>
  <si>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</si>
  <si>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</si>
  <si>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</si>
  <si>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</si>
  <si>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</si>
  <si>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</si>
  <si>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</si>
  <si>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</si>
  <si>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</si>
  <si>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</si>
  <si>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</si>
  <si>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</si>
  <si>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</si>
  <si>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</si>
  <si>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</si>
  <si>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</si>
  <si>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</si>
  <si>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</si>
  <si>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</si>
  <si>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</si>
  <si>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</si>
  <si>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</si>
  <si>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</si>
  <si>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</si>
  <si>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</si>
  <si>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</si>
  <si>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</si>
  <si>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</si>
  <si>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</si>
  <si>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</si>
  <si>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</si>
  <si>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</si>
  <si>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</si>
  <si>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</si>
  <si>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</si>
  <si>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</si>
  <si>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</si>
  <si>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</si>
  <si>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</si>
  <si>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</si>
  <si>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</si>
  <si>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</si>
  <si>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</si>
  <si>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</si>
  <si>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</si>
  <si>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</si>
  <si>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</si>
  <si>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</si>
  <si>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</si>
  <si>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</si>
  <si>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</si>
  <si>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</si>
  <si>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</si>
  <si>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</si>
  <si>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</si>
  <si>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</si>
  <si>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</si>
  <si>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</si>
  <si>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</si>
  <si>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</si>
  <si>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</si>
  <si>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</si>
  <si>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</si>
  <si>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</si>
  <si>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</si>
  <si>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</si>
  <si>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</si>
  <si>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</si>
  <si>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</si>
  <si>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</si>
  <si>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</si>
  <si>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</si>
  <si>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</si>
  <si>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</si>
  <si>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</si>
  <si>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</si>
  <si>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</si>
  <si>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</si>
  <si>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</si>
  <si>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</si>
  <si>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</si>
  <si>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</si>
  <si>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</si>
  <si>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</si>
  <si>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</si>
  <si>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</si>
  <si>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</si>
  <si>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</si>
  <si>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</si>
  <si>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</si>
  <si>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</si>
  <si>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</si>
  <si>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</si>
  <si>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</si>
  <si>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</si>
  <si>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</si>
  <si>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</si>
  <si>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</si>
  <si>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</si>
  <si>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</si>
  <si>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</si>
  <si>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</si>
  <si>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</si>
  <si>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</si>
  <si>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</si>
  <si>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</si>
  <si>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</si>
  <si>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</si>
  <si>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</si>
  <si>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</si>
  <si>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</si>
  <si>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</si>
  <si>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</si>
  <si>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</si>
  <si>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</si>
  <si>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</si>
  <si>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</si>
  <si>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</si>
  <si>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</si>
  <si>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</si>
  <si>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</si>
  <si>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</si>
  <si>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</si>
  <si>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</si>
  <si>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</si>
  <si>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</si>
  <si>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</si>
  <si>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</si>
  <si>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</si>
  <si>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</si>
  <si>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</si>
  <si>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</si>
  <si>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</si>
  <si>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</si>
  <si>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</si>
  <si>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</si>
  <si>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</si>
  <si>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</si>
  <si>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</si>
  <si>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</si>
  <si>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</si>
  <si>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</si>
  <si>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</si>
  <si>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</si>
  <si>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</si>
  <si>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</si>
  <si>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</si>
  <si>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</si>
  <si>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</si>
  <si>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</si>
  <si>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</si>
  <si>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</si>
  <si>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</si>
  <si>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</si>
  <si>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</si>
  <si>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</si>
  <si>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</si>
  <si>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</si>
  <si>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</si>
  <si>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</si>
  <si>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</si>
  <si>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</si>
  <si>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</si>
  <si>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</si>
  <si>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</si>
  <si>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</si>
  <si>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</si>
  <si>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</si>
  <si>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</si>
  <si>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</si>
  <si>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</si>
  <si>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</si>
  <si>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</si>
  <si>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</si>
  <si>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</si>
  <si>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</si>
  <si>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</si>
  <si>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</si>
  <si>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</si>
  <si>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</si>
  <si>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</si>
  <si>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</si>
  <si>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</si>
  <si>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</si>
  <si>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</si>
  <si>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</si>
  <si>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</si>
  <si>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</si>
  <si>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</si>
  <si>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</si>
  <si>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</si>
  <si>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</si>
  <si>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</si>
  <si>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</si>
  <si>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</si>
  <si>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</si>
  <si>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</si>
  <si>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</si>
  <si>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</si>
  <si>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</si>
  <si>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</si>
  <si>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</si>
  <si>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</si>
  <si>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</si>
  <si>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</si>
  <si>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</si>
  <si>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</si>
  <si>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</si>
  <si>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</si>
  <si>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</si>
  <si>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</si>
  <si>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</si>
  <si>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</si>
  <si>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</si>
  <si>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</si>
  <si>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</si>
  <si>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</si>
  <si>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</si>
  <si>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</si>
  <si>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</si>
  <si>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</si>
  <si>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</si>
  <si>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</si>
  <si>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</si>
  <si>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</si>
  <si>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</si>
  <si>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</si>
  <si>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</si>
  <si>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</si>
  <si>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</si>
  <si>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</si>
  <si>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</si>
  <si>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</si>
  <si>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</si>
  <si>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</si>
  <si>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</si>
  <si>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</si>
  <si>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</si>
  <si>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</si>
  <si>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</si>
  <si>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</si>
  <si>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</si>
  <si>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</si>
  <si>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</si>
  <si>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</si>
  <si>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</si>
  <si>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</si>
  <si>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</si>
  <si>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</si>
  <si>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</si>
  <si>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</si>
  <si>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</si>
  <si>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</si>
  <si>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</si>
  <si>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</si>
  <si>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</si>
  <si>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</si>
  <si>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</si>
  <si>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</si>
  <si>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</si>
  <si>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</si>
  <si>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</si>
  <si>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</si>
  <si>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</si>
  <si>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</si>
  <si>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</si>
  <si>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</si>
  <si>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</si>
  <si>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</si>
  <si>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</si>
  <si>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</si>
  <si>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</si>
  <si>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</si>
  <si>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</si>
  <si>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</si>
  <si>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</si>
  <si>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</si>
  <si>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</si>
  <si>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</si>
  <si>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</si>
  <si>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</si>
  <si>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</si>
  <si>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</si>
  <si>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</si>
  <si>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</si>
  <si>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</si>
  <si>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</si>
  <si>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</si>
  <si>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</si>
  <si>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</si>
  <si>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</si>
  <si>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</si>
  <si>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</si>
  <si>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</si>
  <si>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</si>
  <si>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</si>
  <si>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</si>
  <si>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</si>
  <si>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</si>
  <si>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</si>
  <si>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</si>
  <si>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</si>
  <si>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</si>
  <si>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</si>
  <si>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</si>
  <si>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</si>
  <si>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</si>
  <si>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</si>
  <si>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</si>
  <si>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</si>
  <si>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</si>
  <si>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</si>
  <si>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</si>
  <si>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</si>
  <si>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</si>
  <si>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</si>
  <si>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</si>
  <si>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</si>
  <si>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</si>
  <si>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</si>
  <si>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</si>
  <si>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</si>
  <si>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</si>
  <si>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</si>
  <si>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</si>
  <si>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</si>
  <si>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</si>
  <si>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</si>
  <si>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</si>
  <si>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</si>
  <si>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</si>
  <si>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</si>
  <si>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</si>
  <si>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</si>
  <si>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</si>
  <si>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</si>
  <si>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</si>
  <si>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</si>
  <si>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</si>
  <si>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</si>
  <si>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</si>
  <si>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</si>
  <si>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</si>
  <si>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</si>
  <si>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</si>
  <si>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</si>
  <si>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</si>
  <si>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</si>
  <si>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</si>
  <si>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</si>
  <si>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</si>
  <si>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</si>
  <si>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</si>
  <si>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</si>
  <si>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</si>
  <si>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</si>
  <si>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</si>
  <si>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</si>
  <si>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</si>
  <si>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</si>
  <si>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</si>
  <si>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</si>
  <si>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</si>
  <si>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</si>
  <si>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</si>
  <si>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</si>
  <si>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</si>
  <si>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</si>
  <si>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</si>
  <si>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</si>
  <si>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</si>
  <si>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</si>
  <si>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</si>
  <si>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</si>
  <si>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</si>
  <si>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</si>
  <si>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</si>
  <si>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</si>
  <si>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</si>
  <si>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</si>
  <si>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</si>
  <si>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</si>
  <si>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</si>
  <si>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</si>
  <si>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</si>
  <si>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</si>
  <si>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</si>
  <si>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</si>
  <si>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</si>
  <si>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</si>
  <si>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</si>
  <si>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</si>
  <si>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</si>
  <si>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</si>
  <si>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</si>
  <si>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</si>
  <si>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</si>
  <si>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</si>
  <si>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</si>
  <si>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</si>
  <si>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</si>
  <si>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</si>
  <si>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</si>
  <si>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</si>
  <si>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</si>
  <si>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</si>
  <si>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</si>
  <si>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</si>
  <si>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</si>
  <si>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</si>
  <si>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</si>
  <si>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</si>
  <si>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</si>
  <si>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</si>
  <si>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</si>
  <si>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</si>
  <si>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</si>
  <si>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</si>
  <si>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</si>
  <si>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</si>
  <si>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</si>
  <si>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</si>
  <si>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</si>
  <si>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</si>
  <si>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</si>
  <si>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</si>
  <si>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</si>
  <si>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</si>
  <si>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</si>
  <si>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</si>
  <si>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</si>
  <si>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</si>
  <si>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</si>
  <si>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</si>
  <si>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</si>
  <si>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</si>
  <si>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</si>
  <si>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</si>
  <si>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</si>
  <si>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</si>
  <si>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</si>
  <si>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</si>
  <si>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</si>
  <si>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</si>
  <si>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</si>
  <si>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</si>
  <si>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</si>
  <si>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</si>
  <si>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</si>
  <si>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</si>
  <si>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</si>
  <si>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</si>
  <si>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</si>
  <si>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</si>
  <si>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</si>
  <si>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</si>
  <si>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</si>
  <si>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</si>
  <si>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</si>
  <si>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</si>
  <si>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</si>
  <si>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</si>
  <si>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</si>
  <si>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</si>
  <si>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</si>
  <si>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</si>
  <si>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</si>
  <si>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</si>
  <si>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</si>
  <si>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</si>
  <si>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</si>
  <si>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</si>
  <si>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</si>
  <si>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</si>
  <si>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</si>
  <si>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</si>
  <si>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</si>
  <si>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</si>
  <si>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</si>
  <si>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</si>
  <si>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</si>
  <si>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</si>
  <si>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</si>
  <si>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</si>
  <si>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</si>
  <si>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</si>
  <si>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</si>
  <si>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</si>
  <si>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</si>
  <si>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</si>
  <si>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</si>
  <si>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</si>
  <si>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</si>
  <si>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</si>
  <si>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</si>
  <si>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</si>
  <si>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</si>
  <si>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</si>
  <si>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</si>
  <si>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</si>
  <si>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</si>
  <si>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</si>
  <si>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</si>
  <si>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</si>
  <si>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</si>
  <si>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</si>
  <si>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</si>
  <si>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</si>
  <si>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</si>
  <si>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</si>
  <si>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</si>
  <si>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</si>
  <si>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</si>
  <si>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</si>
  <si>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</si>
  <si>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</si>
  <si>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</si>
  <si>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</si>
  <si>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</si>
  <si>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</si>
  <si>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</si>
  <si>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</si>
  <si>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</si>
  <si>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</si>
  <si>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</si>
  <si>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</si>
  <si>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</si>
  <si>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</si>
  <si>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</si>
  <si>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</si>
  <si>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</si>
  <si>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</si>
  <si>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</si>
  <si>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</si>
  <si>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</si>
  <si>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</si>
  <si>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</si>
  <si>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</si>
  <si>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</si>
  <si>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</si>
  <si>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</si>
  <si>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</si>
  <si>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</si>
  <si>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</si>
  <si>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</si>
  <si>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</si>
  <si>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</si>
  <si>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</si>
  <si>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</si>
  <si>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</si>
  <si>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</si>
  <si>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</si>
  <si>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</si>
  <si>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</si>
  <si>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</si>
  <si>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</si>
  <si>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</si>
  <si>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</si>
  <si>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</si>
  <si>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</si>
  <si>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</si>
  <si>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</si>
  <si>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</si>
  <si>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</si>
  <si>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</si>
  <si>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</si>
  <si>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</si>
  <si>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</si>
  <si>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</si>
  <si>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</si>
  <si>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</si>
  <si>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</si>
  <si>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</si>
  <si>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</si>
  <si>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</si>
  <si>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</si>
  <si>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</si>
  <si>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</si>
  <si>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</si>
  <si>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</si>
  <si>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</si>
  <si>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</si>
  <si>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</si>
  <si>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</si>
  <si>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</si>
  <si>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</si>
  <si>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</si>
  <si>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</si>
  <si>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</si>
  <si>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</si>
  <si>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</si>
  <si>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</si>
  <si>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</si>
  <si>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</si>
  <si>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</si>
  <si>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</si>
  <si>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</si>
  <si>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</si>
  <si>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</si>
  <si>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</si>
  <si>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</si>
  <si>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</si>
  <si>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</si>
  <si>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</si>
  <si>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</si>
  <si>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</si>
  <si>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</si>
  <si>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</si>
  <si>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</si>
  <si>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</si>
  <si>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</si>
  <si>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</si>
  <si>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</si>
  <si>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</si>
  <si>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</si>
  <si>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</si>
  <si>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</si>
  <si>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</si>
  <si>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</si>
  <si>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</si>
  <si>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</si>
  <si>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</si>
  <si>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</si>
  <si>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</si>
  <si>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</si>
  <si>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</si>
  <si>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</si>
  <si>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</si>
  <si>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</si>
  <si>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</si>
  <si>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</si>
  <si>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</si>
  <si>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</si>
  <si>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</si>
  <si>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</si>
  <si>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</si>
  <si>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</si>
  <si>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</si>
  <si>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</si>
  <si>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</si>
  <si>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</si>
  <si>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</si>
  <si>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</si>
  <si>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</si>
  <si>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</si>
  <si>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</si>
  <si>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</si>
  <si>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</si>
  <si>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</si>
  <si>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</si>
  <si>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</si>
  <si>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</si>
  <si>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</si>
  <si>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</si>
  <si>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</si>
  <si>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</si>
  <si>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</si>
  <si>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</si>
  <si>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</si>
  <si>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</si>
  <si>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</si>
  <si>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</si>
  <si>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</si>
  <si>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</si>
  <si>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</si>
  <si>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</si>
  <si>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</si>
  <si>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</si>
  <si>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</si>
  <si>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</si>
  <si>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</si>
  <si>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</si>
  <si>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</si>
  <si>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</si>
  <si>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</si>
  <si>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</si>
  <si>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</si>
  <si>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</si>
  <si>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</si>
  <si>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</si>
  <si>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</si>
  <si>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</si>
  <si>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</si>
  <si>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</si>
  <si>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</si>
  <si>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</si>
  <si>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</si>
  <si>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</si>
  <si>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</si>
  <si>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</si>
  <si>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</si>
  <si>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</si>
  <si>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</si>
  <si>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</si>
  <si>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</si>
  <si>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</si>
  <si>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</si>
  <si>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</si>
  <si>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</si>
  <si>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</si>
  <si>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</si>
  <si>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</si>
  <si>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</si>
  <si>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</si>
  <si>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</si>
  <si>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</si>
  <si>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</si>
  <si>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</si>
  <si>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</si>
  <si>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</si>
  <si>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</si>
  <si>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</si>
  <si>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</si>
  <si>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</si>
  <si>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</si>
  <si>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</si>
  <si>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</si>
  <si>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</si>
  <si>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</si>
  <si>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</si>
  <si>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</si>
  <si>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</si>
  <si>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</si>
  <si>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</si>
  <si>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</si>
  <si>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</si>
  <si>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</si>
  <si>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</si>
  <si>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</si>
  <si>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</si>
  <si>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</si>
  <si>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</si>
  <si>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</si>
  <si>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</si>
  <si>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</si>
  <si>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</si>
  <si>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</si>
  <si>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</si>
  <si>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</si>
  <si>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</si>
  <si>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</si>
  <si>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</si>
  <si>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</si>
  <si>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</si>
  <si>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</si>
  <si>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</si>
  <si>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</si>
  <si>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</si>
  <si>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</si>
  <si>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</si>
  <si>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</si>
  <si>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</si>
  <si>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</si>
  <si>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</si>
  <si>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</si>
  <si>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</si>
  <si>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</si>
  <si>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</si>
  <si>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</si>
  <si>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</si>
  <si>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</si>
  <si>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</si>
  <si>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</si>
  <si>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</si>
  <si>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</si>
  <si>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</si>
  <si>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</si>
  <si>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</si>
  <si>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</si>
  <si>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</si>
  <si>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</si>
  <si>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</si>
  <si>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</si>
  <si>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</si>
  <si>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</si>
  <si>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</si>
  <si>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</si>
  <si>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</si>
  <si>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</si>
  <si>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</si>
  <si>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</si>
  <si>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</si>
  <si>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</si>
  <si>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</si>
  <si>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</si>
  <si>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</si>
  <si>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</si>
  <si>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</si>
  <si>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</si>
  <si>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</si>
  <si>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</si>
  <si>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</si>
  <si>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</si>
  <si>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</si>
  <si>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</si>
  <si>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</si>
  <si>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</si>
  <si>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</si>
  <si>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</si>
  <si>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</si>
  <si>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</si>
  <si>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</si>
  <si>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</si>
  <si>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</si>
  <si>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</si>
  <si>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</si>
  <si>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</si>
  <si>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</si>
  <si>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</si>
  <si>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</si>
  <si>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</si>
  <si>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</si>
  <si>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</si>
  <si>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</si>
  <si>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</si>
  <si>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</si>
  <si>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</si>
  <si>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</si>
  <si>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</si>
  <si>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</si>
  <si>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</si>
  <si>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</si>
  <si>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</si>
  <si>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</si>
  <si>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</si>
  <si>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</si>
  <si>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</si>
  <si>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</si>
  <si>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</si>
  <si>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</si>
  <si>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</si>
  <si>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</si>
  <si>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</si>
  <si>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</si>
  <si>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</si>
  <si>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</si>
  <si>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</si>
  <si>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</si>
  <si>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</si>
  <si>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</si>
  <si>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</si>
  <si>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</si>
  <si>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</si>
  <si>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</si>
  <si>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</si>
  <si>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</si>
  <si>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</si>
  <si>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</si>
  <si>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</si>
  <si>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</si>
  <si>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</si>
  <si>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</si>
  <si>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</si>
  <si>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</si>
  <si>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</si>
  <si>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</si>
  <si>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</si>
  <si>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</si>
  <si>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</si>
  <si>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</si>
  <si>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</si>
  <si>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</si>
  <si>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</si>
  <si>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</si>
  <si>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</si>
  <si>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</si>
  <si>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</si>
  <si>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</si>
  <si>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</si>
  <si>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</si>
  <si>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</si>
  <si>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</si>
  <si>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</si>
  <si>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</si>
  <si>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</si>
  <si>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</si>
  <si>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</si>
  <si>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</si>
  <si>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</si>
  <si>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</si>
  <si>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</si>
  <si>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</si>
  <si>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</si>
  <si>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</si>
  <si>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</si>
  <si>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</si>
  <si>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</si>
  <si>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</si>
  <si>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</si>
  <si>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</si>
  <si>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</si>
  <si>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</si>
  <si>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</si>
  <si>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</si>
  <si>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</si>
  <si>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</si>
  <si>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</si>
  <si>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</si>
  <si>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</si>
  <si>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</si>
  <si>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</si>
  <si>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</si>
  <si>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</si>
  <si>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</si>
  <si>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</si>
  <si>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</si>
  <si>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</si>
  <si>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</si>
  <si>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</si>
  <si>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</si>
  <si>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</si>
  <si>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</si>
  <si>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</si>
  <si>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</si>
  <si>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</si>
  <si>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</si>
  <si>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</si>
  <si>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</si>
  <si>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</si>
  <si>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</si>
  <si>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</si>
  <si>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</si>
  <si>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</si>
  <si>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</si>
  <si>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</si>
  <si>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</si>
  <si>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</si>
  <si>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</si>
  <si>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</si>
  <si>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</si>
  <si>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</si>
  <si>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</si>
  <si>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</si>
  <si>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</si>
  <si>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</si>
  <si>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</si>
  <si>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</si>
  <si>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</si>
  <si>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</si>
  <si>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</si>
  <si>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</si>
  <si>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</si>
  <si>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</si>
  <si>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</si>
  <si>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</si>
  <si>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</si>
  <si>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</si>
  <si>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</si>
  <si>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</si>
  <si>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</si>
  <si>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</si>
  <si>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</si>
  <si>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</si>
  <si>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</si>
  <si>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</si>
  <si>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</si>
  <si>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</si>
  <si>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</si>
  <si>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</si>
  <si>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</si>
  <si>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</si>
  <si>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</si>
  <si>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</si>
  <si>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</si>
  <si>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</si>
  <si>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</si>
  <si>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</si>
  <si>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</si>
  <si>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</si>
  <si>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</si>
  <si>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</si>
  <si>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</si>
  <si>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</si>
  <si>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</si>
  <si>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</si>
  <si>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</si>
  <si>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</si>
  <si>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</si>
  <si>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</si>
  <si>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</si>
  <si>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</si>
  <si>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</si>
  <si>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</si>
  <si>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</si>
  <si>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</si>
  <si>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</si>
  <si>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</si>
  <si>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</si>
  <si>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</si>
  <si>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</si>
  <si>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</si>
  <si>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</si>
  <si>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</si>
  <si>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</si>
  <si>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</si>
  <si>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</si>
  <si>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</si>
  <si>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</si>
  <si>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</si>
  <si>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</si>
  <si>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</si>
  <si>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</si>
  <si>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</si>
  <si>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</si>
  <si>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</si>
  <si>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</si>
  <si>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</si>
  <si>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</si>
  <si>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</si>
  <si>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</si>
  <si>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</si>
  <si>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</si>
  <si>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</si>
  <si>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</si>
  <si>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</si>
  <si>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</si>
  <si>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</si>
  <si>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</si>
  <si>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</si>
  <si>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</si>
  <si>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</si>
  <si>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</si>
  <si>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</si>
  <si>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</si>
  <si>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</si>
  <si>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</si>
  <si>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</si>
  <si>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</si>
  <si>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</si>
  <si>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</si>
  <si>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</si>
  <si>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</si>
  <si>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</si>
  <si>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</si>
  <si>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</si>
  <si>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</si>
  <si>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</si>
  <si>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</si>
  <si>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</si>
  <si>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</si>
  <si>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</si>
  <si>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</si>
  <si>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</si>
  <si>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</si>
  <si>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</si>
  <si>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</si>
  <si>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</si>
  <si>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</si>
  <si>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</si>
  <si>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</si>
  <si>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</si>
  <si>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</si>
  <si>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</si>
  <si>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</si>
  <si>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</si>
  <si>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</si>
  <si>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</si>
  <si>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</si>
  <si>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</si>
  <si>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</si>
  <si>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</si>
  <si>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</si>
  <si>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</si>
  <si>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</si>
  <si>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</si>
  <si>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</si>
  <si>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</si>
  <si>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</si>
  <si>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</si>
  <si>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</si>
  <si>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</si>
  <si>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</si>
  <si>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</si>
  <si>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</si>
  <si>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</si>
  <si>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</si>
  <si>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</si>
  <si>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</si>
  <si>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</si>
  <si>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</si>
  <si>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</si>
  <si>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</si>
  <si>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</si>
  <si>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</si>
  <si>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</si>
  <si>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</si>
  <si>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</si>
  <si>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</si>
  <si>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</si>
  <si>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</si>
  <si>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</si>
  <si>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</si>
  <si>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</si>
  <si>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</si>
  <si>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</si>
  <si>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</si>
  <si>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</si>
  <si>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</si>
  <si>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</si>
  <si>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</si>
  <si>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</si>
  <si>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</si>
  <si>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</si>
  <si>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</si>
  <si>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</si>
  <si>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</si>
  <si>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</si>
  <si>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</si>
  <si>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</si>
  <si>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</si>
  <si>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</si>
  <si>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</si>
  <si>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</si>
  <si>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</si>
  <si>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</si>
  <si>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</si>
  <si>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</si>
  <si>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</si>
  <si>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</si>
  <si>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</si>
  <si>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</si>
  <si>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</si>
  <si>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</si>
  <si>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</si>
  <si>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</si>
  <si>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</si>
  <si>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</si>
  <si>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</si>
  <si>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</si>
  <si>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</si>
  <si>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</si>
  <si>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</si>
  <si>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</si>
  <si>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</si>
  <si>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</si>
  <si>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</si>
  <si>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</si>
  <si>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</si>
  <si>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</si>
  <si>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</si>
  <si>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</si>
  <si>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</si>
  <si>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</si>
  <si>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</si>
  <si>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</si>
  <si>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</si>
  <si>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</si>
  <si>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</si>
  <si>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</si>
  <si>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</si>
  <si>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</si>
  <si>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</si>
  <si>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</si>
  <si>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</si>
  <si>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</si>
  <si>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</si>
  <si>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</si>
  <si>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</si>
  <si>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</si>
  <si>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</si>
  <si>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</si>
  <si>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</si>
  <si>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</si>
  <si>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</si>
  <si>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</si>
  <si>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</si>
  <si>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</si>
  <si>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</si>
  <si>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</si>
  <si>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</si>
  <si>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</si>
  <si>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</si>
  <si>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</si>
  <si>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</si>
  <si>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</si>
  <si>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</si>
  <si>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</si>
  <si>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</si>
  <si>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</si>
  <si>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</si>
  <si>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</si>
  <si>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</si>
  <si>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</si>
  <si>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</si>
  <si>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</si>
  <si>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</si>
  <si>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</si>
  <si>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</si>
  <si>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</si>
  <si>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</si>
  <si>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</si>
  <si>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</si>
  <si>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</si>
  <si>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</si>
  <si>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</si>
  <si>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</si>
  <si>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</si>
  <si>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</si>
  <si>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</si>
  <si>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</si>
  <si>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</si>
  <si>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</si>
  <si>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</si>
  <si>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</si>
  <si>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</si>
  <si>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</si>
  <si>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</si>
  <si>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</si>
  <si>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</si>
  <si>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</si>
  <si>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</si>
  <si>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</si>
  <si>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</si>
  <si>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</si>
  <si>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</si>
  <si>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</si>
  <si>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</si>
  <si>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</si>
  <si>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</si>
  <si>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</si>
  <si>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</si>
  <si>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</si>
  <si>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</si>
  <si>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</si>
  <si>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</si>
  <si>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</si>
  <si>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</si>
  <si>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</si>
  <si>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</si>
  <si>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</si>
  <si>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</si>
  <si>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</si>
  <si>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</si>
  <si>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</si>
  <si>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</si>
  <si>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</si>
  <si>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</si>
  <si>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</si>
  <si>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</si>
  <si>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</si>
  <si>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</si>
  <si>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</si>
  <si>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</si>
  <si>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</si>
  <si>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</si>
  <si>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</si>
  <si>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</si>
  <si>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</si>
  <si>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</si>
  <si>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</si>
  <si>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</si>
  <si>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</si>
  <si>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</si>
  <si>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</si>
  <si>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</si>
  <si>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</si>
  <si>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</si>
  <si>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</si>
  <si>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</si>
  <si>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</si>
  <si>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</si>
  <si>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</si>
  <si>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</si>
  <si>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</si>
  <si>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</si>
  <si>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</si>
  <si>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</si>
  <si>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</si>
  <si>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</si>
  <si>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</si>
  <si>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</si>
  <si>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</si>
  <si>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</si>
  <si>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</si>
  <si>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</si>
  <si>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</si>
  <si>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</si>
  <si>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</si>
  <si>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</si>
  <si>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</si>
  <si>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</si>
  <si>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</si>
  <si>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</si>
  <si>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</si>
  <si>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</si>
  <si>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</si>
  <si>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</si>
  <si>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</si>
  <si>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</si>
  <si>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</si>
  <si>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</si>
  <si>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</si>
  <si>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</si>
  <si>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</si>
  <si>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</si>
  <si>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</si>
  <si>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</si>
  <si>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</si>
  <si>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</si>
  <si>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</si>
  <si>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</si>
  <si>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</si>
  <si>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</si>
  <si>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</si>
  <si>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</si>
  <si>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</si>
  <si>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</si>
  <si>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</si>
  <si>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</si>
  <si>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</si>
  <si>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</si>
  <si>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</si>
  <si>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</si>
  <si>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</si>
  <si>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</si>
  <si>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</si>
  <si>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</si>
  <si>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</si>
  <si>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</si>
  <si>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</si>
  <si>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</si>
  <si>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</si>
  <si>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</si>
  <si>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</si>
  <si>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</si>
  <si>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</si>
  <si>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</si>
  <si>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</si>
  <si>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</si>
  <si>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</si>
  <si>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</si>
  <si>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</si>
  <si>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</si>
  <si>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</si>
  <si>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</si>
  <si>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</si>
  <si>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</si>
  <si>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</si>
  <si>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</si>
  <si>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</si>
  <si>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</si>
  <si>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</si>
  <si>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</si>
  <si>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</si>
  <si>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</si>
  <si>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</si>
  <si>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</si>
  <si>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</si>
  <si>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</si>
  <si>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</si>
  <si>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</si>
  <si>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</si>
  <si>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</si>
  <si>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</si>
  <si>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</si>
  <si>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</si>
  <si>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</si>
  <si>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</si>
  <si>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</si>
  <si>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</si>
  <si>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</si>
  <si>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</si>
  <si>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</si>
  <si>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</si>
  <si>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</si>
  <si>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</si>
  <si>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</si>
  <si>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</si>
  <si>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</si>
  <si>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</si>
  <si>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</si>
  <si>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</si>
  <si>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</si>
  <si>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</si>
  <si>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</si>
  <si>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</si>
  <si>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</si>
  <si>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</si>
  <si>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</si>
  <si>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</si>
  <si>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</si>
  <si>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</si>
  <si>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</si>
  <si>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</si>
  <si>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</si>
  <si>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</si>
  <si>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</si>
  <si>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</si>
  <si>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</si>
  <si>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</si>
  <si>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</si>
  <si>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</si>
  <si>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</si>
  <si>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</si>
  <si>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</si>
  <si>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</si>
  <si>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</si>
  <si>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</si>
  <si>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</si>
  <si>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</si>
  <si>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</si>
  <si>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</si>
  <si>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</si>
  <si>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</si>
  <si>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</si>
  <si>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</si>
  <si>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</si>
  <si>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</si>
  <si>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</si>
  <si>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</si>
  <si>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</si>
  <si>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</si>
  <si>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</si>
  <si>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</si>
  <si>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</si>
  <si>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</si>
  <si>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</si>
  <si>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</si>
  <si>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</si>
  <si>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</si>
  <si>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</si>
  <si>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</si>
  <si>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</si>
  <si>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</si>
  <si>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</si>
  <si>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</si>
  <si>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</si>
  <si>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</si>
  <si>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</si>
  <si>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</si>
  <si>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</si>
  <si>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</si>
  <si>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</si>
  <si>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</si>
  <si>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</si>
  <si>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</si>
  <si>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</si>
  <si>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</si>
  <si>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</si>
  <si>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</si>
  <si>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</si>
  <si>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</si>
  <si>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</si>
  <si>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</si>
  <si>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</si>
  <si>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</si>
  <si>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</si>
  <si>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</si>
  <si>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</si>
  <si>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</si>
  <si>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</si>
  <si>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</si>
  <si>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</si>
  <si>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</si>
  <si>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</si>
  <si>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</si>
  <si>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</si>
  <si>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</si>
  <si>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</si>
  <si>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</si>
  <si>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</si>
  <si>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</si>
  <si>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</si>
  <si>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</si>
  <si>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</si>
  <si>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</si>
  <si>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</si>
  <si>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</si>
  <si>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</si>
  <si>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</si>
  <si>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</si>
  <si>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</si>
  <si>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</si>
  <si>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</si>
  <si>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</si>
  <si>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</si>
  <si>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</si>
  <si>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</si>
  <si>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</si>
  <si>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</si>
  <si>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</si>
  <si>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</si>
  <si>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</si>
  <si>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</si>
  <si>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</si>
  <si>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</si>
  <si>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</si>
  <si>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</si>
  <si>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</si>
  <si>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</si>
  <si>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</si>
  <si>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</si>
  <si>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</si>
  <si>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</si>
  <si>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</si>
  <si>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</si>
  <si>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</si>
  <si>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</si>
  <si>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</si>
  <si>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</si>
  <si>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</si>
  <si>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</si>
  <si>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</si>
  <si>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</si>
  <si>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</si>
  <si>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</si>
  <si>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</si>
  <si>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</si>
  <si>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</si>
  <si>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</si>
  <si>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</si>
  <si>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</si>
  <si>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</si>
  <si>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</si>
  <si>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</si>
  <si>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</si>
  <si>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</si>
  <si>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</si>
  <si>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</si>
  <si>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</si>
  <si>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</si>
  <si>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</si>
  <si>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</si>
  <si>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</si>
  <si>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</si>
  <si>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</si>
  <si>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</si>
  <si>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</si>
  <si>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</si>
  <si>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</si>
  <si>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</si>
  <si>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</si>
  <si>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</si>
  <si>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</si>
  <si>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</si>
  <si>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</si>
  <si>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</si>
  <si>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</si>
  <si>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</si>
  <si>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</si>
  <si>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</si>
  <si>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</si>
  <si>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</si>
  <si>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</si>
  <si>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</si>
  <si>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</si>
  <si>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</si>
  <si>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</si>
  <si>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</si>
  <si>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</si>
  <si>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</si>
  <si>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</si>
  <si>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</si>
  <si>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</si>
  <si>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</si>
  <si>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</si>
  <si>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</si>
  <si>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</si>
  <si>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</si>
  <si>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</si>
  <si>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</si>
  <si>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</si>
  <si>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</si>
  <si>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</si>
  <si>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</si>
  <si>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</si>
  <si>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</si>
  <si>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</si>
  <si>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</si>
  <si>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</si>
  <si>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</si>
  <si>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</si>
  <si>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</si>
  <si>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</si>
  <si>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</si>
  <si>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</si>
  <si>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</si>
  <si>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</si>
  <si>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</si>
  <si>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</si>
  <si>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</si>
  <si>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</si>
  <si>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</si>
  <si>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</si>
  <si>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</si>
  <si>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</si>
  <si>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</si>
  <si>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</si>
  <si>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</si>
  <si>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</si>
  <si>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</si>
  <si>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</si>
  <si>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</si>
  <si>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</si>
  <si>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</si>
  <si>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</si>
  <si>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</si>
  <si>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</si>
  <si>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</si>
  <si>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</si>
  <si>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</si>
  <si>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</si>
  <si>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</si>
  <si>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</si>
  <si>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</si>
  <si>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</si>
  <si>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</si>
  <si>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</si>
  <si>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</si>
  <si>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</si>
  <si>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</si>
  <si>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</si>
  <si>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</si>
  <si>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</si>
  <si>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</si>
  <si>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</si>
  <si>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</si>
  <si>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</si>
  <si>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</si>
  <si>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</si>
  <si>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</si>
  <si>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</si>
  <si>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</si>
  <si>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</si>
  <si>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</si>
  <si>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</si>
  <si>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</si>
  <si>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</si>
  <si>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</si>
  <si>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</si>
  <si>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</si>
  <si>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</si>
  <si>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</si>
  <si>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</si>
  <si>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</si>
  <si>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</si>
  <si>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</si>
  <si>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</si>
  <si>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</si>
  <si>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</si>
  <si>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</si>
  <si>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</si>
  <si>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</si>
  <si>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</si>
  <si>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</si>
  <si>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</si>
  <si>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</si>
  <si>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</si>
  <si>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</si>
  <si>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</si>
  <si>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</si>
  <si>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</si>
  <si>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</si>
  <si>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</si>
  <si>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</si>
  <si>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</si>
  <si>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</si>
  <si>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</si>
  <si>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</si>
  <si>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</si>
  <si>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</si>
  <si>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</si>
  <si>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</si>
  <si>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</si>
  <si>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</si>
  <si>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</si>
  <si>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</si>
  <si>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</si>
  <si>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</si>
  <si>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</si>
  <si>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</si>
  <si>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</si>
  <si>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</si>
  <si>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</si>
  <si>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</si>
  <si>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</si>
  <si>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</si>
  <si>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</si>
  <si>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</si>
  <si>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</si>
  <si>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</si>
  <si>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</si>
  <si>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</si>
  <si>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</si>
  <si>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</si>
  <si>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</si>
  <si>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</si>
  <si>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</si>
  <si>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</si>
  <si>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</si>
  <si>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</si>
  <si>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</si>
  <si>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</si>
  <si>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</si>
  <si>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</si>
  <si>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</si>
  <si>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</si>
  <si>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</si>
  <si>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</si>
  <si>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</si>
  <si>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</si>
  <si>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</si>
  <si>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</si>
  <si>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</si>
  <si>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</si>
  <si>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</si>
  <si>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</si>
  <si>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</si>
  <si>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</si>
  <si>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</si>
  <si>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</si>
  <si>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</si>
  <si>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</si>
  <si>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</si>
  <si>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</si>
  <si>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</si>
  <si>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</si>
  <si>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</si>
  <si>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</si>
  <si>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</si>
  <si>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</si>
  <si>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</si>
  <si>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</si>
  <si>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</si>
  <si>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</si>
  <si>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</si>
  <si>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</si>
  <si>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</si>
  <si>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</si>
  <si>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</si>
  <si>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</si>
  <si>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</si>
  <si>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</si>
  <si>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</si>
  <si>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</si>
  <si>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</si>
  <si>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</si>
  <si>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</si>
  <si>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</si>
  <si>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</si>
  <si>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</si>
  <si>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</si>
  <si>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</si>
  <si>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</si>
  <si>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</si>
  <si>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</si>
  <si>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</si>
  <si>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</si>
  <si>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</si>
  <si>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</si>
  <si>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</si>
  <si>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</si>
  <si>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</si>
  <si>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</si>
  <si>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</si>
  <si>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</si>
  <si>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</si>
  <si>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</si>
  <si>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</si>
  <si>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</si>
  <si>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</si>
  <si>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</si>
  <si>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</si>
  <si>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</si>
  <si>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</si>
  <si>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</si>
  <si>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</si>
  <si>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</si>
  <si>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</si>
  <si>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</si>
  <si>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</si>
  <si>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</si>
  <si>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</si>
  <si>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</si>
  <si>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</si>
  <si>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</si>
  <si>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</si>
  <si>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</si>
  <si>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</si>
  <si>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</si>
  <si>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</si>
  <si>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</si>
  <si>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</si>
  <si>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</si>
  <si>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</si>
  <si>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</si>
  <si>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</si>
  <si>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</si>
  <si>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</si>
  <si>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</si>
  <si>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</si>
  <si>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</si>
  <si>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</si>
  <si>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</si>
  <si>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</si>
  <si>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</si>
  <si>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</si>
  <si>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</si>
  <si>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</si>
  <si>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</si>
  <si>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</si>
  <si>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</si>
  <si>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</si>
  <si>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</si>
  <si>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</si>
  <si>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</si>
  <si>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</si>
  <si>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</si>
  <si>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</si>
  <si>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</si>
  <si>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</si>
  <si>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</si>
  <si>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</si>
  <si>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</si>
  <si>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</si>
  <si>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</si>
  <si>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</si>
  <si>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</si>
  <si>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</si>
  <si>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</si>
  <si>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</si>
  <si>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</si>
  <si>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</si>
  <si>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</si>
  <si>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</si>
  <si>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</si>
  <si>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</si>
  <si>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</si>
  <si>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</si>
  <si>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</si>
  <si>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</si>
  <si>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</si>
  <si>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</si>
  <si>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</si>
  <si>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</si>
  <si>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</si>
  <si>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</si>
  <si>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</si>
  <si>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</si>
  <si>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</si>
  <si>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</si>
  <si>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</si>
  <si>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</si>
  <si>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</si>
  <si>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</si>
  <si>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</si>
  <si>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</si>
  <si>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</si>
  <si>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</si>
  <si>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</si>
  <si>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</si>
  <si>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</si>
  <si>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</si>
  <si>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</si>
  <si>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</si>
  <si>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</si>
  <si>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</si>
  <si>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</si>
  <si>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</si>
  <si>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</si>
  <si>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</si>
  <si>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</si>
  <si>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</si>
  <si>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</si>
  <si>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</si>
  <si>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</si>
  <si>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</si>
  <si>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</si>
  <si>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</si>
  <si>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</si>
  <si>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</si>
  <si>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</si>
  <si>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</si>
  <si>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</si>
  <si>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</si>
  <si>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</si>
  <si>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</si>
  <si>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</si>
  <si>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</si>
  <si>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</si>
  <si>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</si>
  <si>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</si>
  <si>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</si>
  <si>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</si>
  <si>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</si>
  <si>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</si>
  <si>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</si>
  <si>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</si>
  <si>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</si>
  <si>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</si>
  <si>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</si>
  <si>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</si>
  <si>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</si>
  <si>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</si>
  <si>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</si>
  <si>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</si>
  <si>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</si>
  <si>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</si>
  <si>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</si>
  <si>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</si>
  <si>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</si>
  <si>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</si>
  <si>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</si>
  <si>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</si>
  <si>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</si>
  <si>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</si>
  <si>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</si>
  <si>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</si>
  <si>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</si>
  <si>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</si>
  <si>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</si>
  <si>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</si>
  <si>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</si>
  <si>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</si>
  <si>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</si>
  <si>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</si>
  <si>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</si>
  <si>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</si>
  <si>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</si>
  <si>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</si>
  <si>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</si>
  <si>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</si>
  <si>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</si>
  <si>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</si>
  <si>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</si>
  <si>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</si>
  <si>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</si>
  <si>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</si>
  <si>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</si>
  <si>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</si>
  <si>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</si>
  <si>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</si>
  <si>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</si>
  <si>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</si>
  <si>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</si>
  <si>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</si>
  <si>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</si>
  <si>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</si>
  <si>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</si>
  <si>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</si>
  <si>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</si>
  <si>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</si>
  <si>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</si>
  <si>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</si>
  <si>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</si>
  <si>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</si>
  <si>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</si>
  <si>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</si>
  <si>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</si>
  <si>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</si>
  <si>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</si>
  <si>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</si>
  <si>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</si>
  <si>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</si>
  <si>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</si>
  <si>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</si>
  <si>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</si>
  <si>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</si>
  <si>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</si>
  <si>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</si>
  <si>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</si>
  <si>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</si>
  <si>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</si>
  <si>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</si>
  <si>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</si>
  <si>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</si>
  <si>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</si>
  <si>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</si>
  <si>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</si>
  <si>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</si>
  <si>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</si>
  <si>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</si>
  <si>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</si>
  <si>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</si>
  <si>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</si>
  <si>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</si>
  <si>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</si>
  <si>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</si>
  <si>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</si>
  <si>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</si>
  <si>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</si>
  <si>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</si>
  <si>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</si>
  <si>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</si>
  <si>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</si>
  <si>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</si>
  <si>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</si>
  <si>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</si>
  <si>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</si>
  <si>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</si>
  <si>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</si>
  <si>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</si>
  <si>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</si>
  <si>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</si>
  <si>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</si>
  <si>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</si>
  <si>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</si>
  <si>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</si>
  <si>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</si>
  <si>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</si>
  <si>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</si>
  <si>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</si>
  <si>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</si>
  <si>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</si>
  <si>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</si>
  <si>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</si>
  <si>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</si>
  <si>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</si>
  <si>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</si>
  <si>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</si>
  <si>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</si>
  <si>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</si>
  <si>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</si>
  <si>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</si>
  <si>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</si>
  <si>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</si>
  <si>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</si>
  <si>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</si>
  <si>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</si>
  <si>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</si>
  <si>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</si>
  <si>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</si>
  <si>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</si>
  <si>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</si>
  <si>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</si>
  <si>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</si>
  <si>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</si>
  <si>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</si>
  <si>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</si>
  <si>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</si>
  <si>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</si>
  <si>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</si>
  <si>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</si>
  <si>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</si>
  <si>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</si>
  <si>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</si>
  <si>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</si>
  <si>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</si>
  <si>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</si>
  <si>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</si>
  <si>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</si>
  <si>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</si>
  <si>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</si>
  <si>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</si>
  <si>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</si>
  <si>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</si>
  <si>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</si>
  <si>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</si>
  <si>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</si>
  <si>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</si>
  <si>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</si>
  <si>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</si>
  <si>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</si>
  <si>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</si>
  <si>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</si>
  <si>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</si>
  <si>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</si>
  <si>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</si>
  <si>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</si>
  <si>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</si>
  <si>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</si>
  <si>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</si>
  <si>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</si>
  <si>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</si>
  <si>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</si>
  <si>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</si>
  <si>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</si>
  <si>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</si>
  <si>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</si>
  <si>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</si>
  <si>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</si>
  <si>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</si>
  <si>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</si>
  <si>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</si>
  <si>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</si>
  <si>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</si>
  <si>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</si>
  <si>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</si>
  <si>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</si>
  <si>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</si>
  <si>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</si>
  <si>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</si>
  <si>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</si>
  <si>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</si>
  <si>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</si>
  <si>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</si>
  <si>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</si>
  <si>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</si>
  <si>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</si>
  <si>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</si>
  <si>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</si>
  <si>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</si>
  <si>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</si>
  <si>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</si>
  <si>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</si>
  <si>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</si>
  <si>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</si>
  <si>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</si>
  <si>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</si>
  <si>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</si>
  <si>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</si>
  <si>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</si>
  <si>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</si>
  <si>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</si>
  <si>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</si>
  <si>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</si>
  <si>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</si>
  <si>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</si>
  <si>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</si>
  <si>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</si>
  <si>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</si>
  <si>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</si>
  <si>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</si>
  <si>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</si>
  <si>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</si>
  <si>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</si>
  <si>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</si>
  <si>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</si>
  <si>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</si>
  <si>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</si>
  <si>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</si>
  <si>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</si>
  <si>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</si>
  <si>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</si>
  <si>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</si>
  <si>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</si>
  <si>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</si>
  <si>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</si>
  <si>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</si>
  <si>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</si>
  <si>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</si>
  <si>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</si>
  <si>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</si>
  <si>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</si>
  <si>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</si>
  <si>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</si>
  <si>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</si>
  <si>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</si>
  <si>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</si>
  <si>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</si>
  <si>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</si>
  <si>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</si>
  <si>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</si>
  <si>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</si>
  <si>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</si>
  <si>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</si>
  <si>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</si>
  <si>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</si>
  <si>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</si>
  <si>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</si>
  <si>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</si>
  <si>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</si>
  <si>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</si>
  <si>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</si>
  <si>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</si>
  <si>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</si>
  <si>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</si>
  <si>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</si>
  <si>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</si>
  <si>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</si>
  <si>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</si>
  <si>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</si>
  <si>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</si>
  <si>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</si>
  <si>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</si>
  <si>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</si>
  <si>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</si>
  <si>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</si>
  <si>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</si>
  <si>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</si>
  <si>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</si>
  <si>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</si>
  <si>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</si>
  <si>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</si>
  <si>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</si>
  <si>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</si>
  <si>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</si>
  <si>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</si>
  <si>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</si>
  <si>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</si>
  <si>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</si>
  <si>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</si>
  <si>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</si>
  <si>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</si>
  <si>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</si>
  <si>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</si>
  <si>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</si>
  <si>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</si>
  <si>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</si>
  <si>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</si>
  <si>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</si>
  <si>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</si>
  <si>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</si>
  <si>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</si>
  <si>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</si>
  <si>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</si>
  <si>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</si>
  <si>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</si>
  <si>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</si>
  <si>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</si>
  <si>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</si>
  <si>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</si>
  <si>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</si>
  <si>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</si>
  <si>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</si>
  <si>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</si>
  <si>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</si>
  <si>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</si>
  <si>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</si>
  <si>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</si>
  <si>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</si>
  <si>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</si>
  <si>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</si>
  <si>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</si>
  <si>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</si>
  <si>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</si>
  <si>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</si>
  <si>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</si>
  <si>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</si>
  <si>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</si>
  <si>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</si>
  <si>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</si>
  <si>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</si>
  <si>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</si>
  <si>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</si>
  <si>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</si>
  <si>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</si>
  <si>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</si>
  <si>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</si>
  <si>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</si>
  <si>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</si>
  <si>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</si>
  <si>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</si>
  <si>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</si>
  <si>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</si>
  <si>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</si>
  <si>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</si>
  <si>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</si>
  <si>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</si>
  <si>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</si>
  <si>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</si>
  <si>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</si>
  <si>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</si>
  <si>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</si>
  <si>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</si>
  <si>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</si>
  <si>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</si>
  <si>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</si>
  <si>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</si>
  <si>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</si>
  <si>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</si>
  <si>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</si>
  <si>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</si>
  <si>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</si>
  <si>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</si>
  <si>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</si>
  <si>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</si>
  <si>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</si>
  <si>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</si>
  <si>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</si>
  <si>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</si>
  <si>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</si>
  <si>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</si>
  <si>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</si>
  <si>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</si>
  <si>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</si>
  <si>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</si>
  <si>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</si>
  <si>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</si>
  <si>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</si>
  <si>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</si>
  <si>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</si>
  <si>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</si>
  <si>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</si>
  <si>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</si>
  <si>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</si>
  <si>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</si>
  <si>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</si>
  <si>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</si>
  <si>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</si>
  <si>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</si>
  <si>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</si>
  <si>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</si>
  <si>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</si>
  <si>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</si>
  <si>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</si>
  <si>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</si>
  <si>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</si>
  <si>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</si>
  <si>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</si>
  <si>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</si>
  <si>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</si>
  <si>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</si>
  <si>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</si>
  <si>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</si>
  <si>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</si>
  <si>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</si>
  <si>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</si>
  <si>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</si>
  <si>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</si>
  <si>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</si>
  <si>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</si>
  <si>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</si>
  <si>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</si>
  <si>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</si>
  <si>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</si>
  <si>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</si>
  <si>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</si>
  <si>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</si>
  <si>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</si>
  <si>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</si>
  <si>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</si>
  <si>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</si>
  <si>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</si>
  <si>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</si>
  <si>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</si>
  <si>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</si>
  <si>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</si>
  <si>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</si>
  <si>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</si>
  <si>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</si>
  <si>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</si>
  <si>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</si>
  <si>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</si>
  <si>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</si>
  <si>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</si>
  <si>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</si>
  <si>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</si>
  <si>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</si>
  <si>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</si>
  <si>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</si>
  <si>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</si>
  <si>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</si>
  <si>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</si>
  <si>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</si>
  <si>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</si>
  <si>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</si>
  <si>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</si>
  <si>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</si>
  <si>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</si>
  <si>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</si>
  <si>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</si>
  <si>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</si>
  <si>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</si>
  <si>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</si>
  <si>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</si>
  <si>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</si>
  <si>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</si>
  <si>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</si>
  <si>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</si>
  <si>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</si>
  <si>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</si>
  <si>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</si>
  <si>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</si>
  <si>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</si>
  <si>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</si>
  <si>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</si>
  <si>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</si>
  <si>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</si>
  <si>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</si>
  <si>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</si>
  <si>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</si>
  <si>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</si>
  <si>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</si>
  <si>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</si>
  <si>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</si>
  <si>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</si>
  <si>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</si>
  <si>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</si>
  <si>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</si>
  <si>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</si>
  <si>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</si>
  <si>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</si>
  <si>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</si>
  <si>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</si>
  <si>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</si>
  <si>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</si>
  <si>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</si>
  <si>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</si>
  <si>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</si>
  <si>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</si>
  <si>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</si>
  <si>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</si>
  <si>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</si>
  <si>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</si>
  <si>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</si>
  <si>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</si>
  <si>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</si>
  <si>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</si>
  <si>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</si>
  <si>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</si>
  <si>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</si>
  <si>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</si>
  <si>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</si>
  <si>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</si>
  <si>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</si>
  <si>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</si>
  <si>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</si>
  <si>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</si>
  <si>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</si>
  <si>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</si>
  <si>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</si>
  <si>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</si>
  <si>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</si>
  <si>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</si>
  <si>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</si>
  <si>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</si>
  <si>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</si>
  <si>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</si>
  <si>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</si>
  <si>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</si>
  <si>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</si>
  <si>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</si>
  <si>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</si>
  <si>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</si>
  <si>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</si>
  <si>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</si>
  <si>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</si>
  <si>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</si>
  <si>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</si>
  <si>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</si>
  <si>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</si>
  <si>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</si>
  <si>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</si>
  <si>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</si>
  <si>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</si>
  <si>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</si>
  <si>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</si>
  <si>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</si>
  <si>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</si>
  <si>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</si>
  <si>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</si>
  <si>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</si>
  <si>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</si>
  <si>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</si>
  <si>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</si>
  <si>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</si>
  <si>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</si>
  <si>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</si>
  <si>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</si>
  <si>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</si>
  <si>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</si>
  <si>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</si>
  <si>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</si>
  <si>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</si>
  <si>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</si>
  <si>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</si>
  <si>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</si>
  <si>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</si>
  <si>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</si>
  <si>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</si>
  <si>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</si>
  <si>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</si>
  <si>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</si>
  <si>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</si>
  <si>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</si>
  <si>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</si>
  <si>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</si>
  <si>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</si>
  <si>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</si>
  <si>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</si>
  <si>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</si>
  <si>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</si>
  <si>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</si>
  <si>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</si>
  <si>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</si>
  <si>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</si>
  <si>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</si>
  <si>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</si>
  <si>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</si>
  <si>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</si>
  <si>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</si>
  <si>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</si>
  <si>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</si>
  <si>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</si>
  <si>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</si>
  <si>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</si>
  <si>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</si>
  <si>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</si>
  <si>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</si>
  <si>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</si>
  <si>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</si>
  <si>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</si>
  <si>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</si>
  <si>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</si>
  <si>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</si>
  <si>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</si>
  <si>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</si>
  <si>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</si>
  <si>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</si>
  <si>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</si>
  <si>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</si>
  <si>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</si>
  <si>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</si>
  <si>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</si>
  <si>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</si>
  <si>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</si>
  <si>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</si>
  <si>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</si>
  <si>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</si>
  <si>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</si>
  <si>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</si>
  <si>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</si>
  <si>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</si>
  <si>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</si>
  <si>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</si>
  <si>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</si>
  <si>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</si>
  <si>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</si>
  <si>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</si>
  <si>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</si>
  <si>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</si>
  <si>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</si>
  <si>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</si>
  <si>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</si>
  <si>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</si>
  <si>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</si>
  <si>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</si>
  <si>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</si>
  <si>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</si>
  <si>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</si>
  <si>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</si>
  <si>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</si>
  <si>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</si>
  <si>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</si>
  <si>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</si>
  <si>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</si>
  <si>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</si>
  <si>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</si>
  <si>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</si>
  <si>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</si>
  <si>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</si>
  <si>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</si>
  <si>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</si>
  <si>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</si>
  <si>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</si>
  <si>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</si>
  <si>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</si>
  <si>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</si>
  <si>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</si>
  <si>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</si>
  <si>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</si>
  <si>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</si>
  <si>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</si>
  <si>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</si>
  <si>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</si>
  <si>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</si>
  <si>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</si>
  <si>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</si>
  <si>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</si>
  <si>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</si>
  <si>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</si>
  <si>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</si>
  <si>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</si>
  <si>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</si>
  <si>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</si>
  <si>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</si>
  <si>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</si>
  <si>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</si>
  <si>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</si>
  <si>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</si>
  <si>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</si>
  <si>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</si>
  <si>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</si>
  <si>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</si>
  <si>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</si>
  <si>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</si>
  <si>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</si>
  <si>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</si>
  <si>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</si>
  <si>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</si>
  <si>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</si>
  <si>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</si>
  <si>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</si>
  <si>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</si>
  <si>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</si>
  <si>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</si>
  <si>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</si>
  <si>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</si>
  <si>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</si>
  <si>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</si>
  <si>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</si>
  <si>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</si>
  <si>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</si>
  <si>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</si>
  <si>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</si>
  <si>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</si>
  <si>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</si>
  <si>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</si>
  <si>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</si>
  <si>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</si>
  <si>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</si>
  <si>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</si>
  <si>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</si>
  <si>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</si>
  <si>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</si>
  <si>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</si>
  <si>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</si>
  <si>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</si>
  <si>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</si>
  <si>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</si>
  <si>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</si>
  <si>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</si>
  <si>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</si>
  <si>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</si>
  <si>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</si>
  <si>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</si>
  <si>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</si>
  <si>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</si>
  <si>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</si>
  <si>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</si>
  <si>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</si>
  <si>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</si>
  <si>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</si>
  <si>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</si>
  <si>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</si>
  <si>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</si>
  <si>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</si>
  <si>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</si>
  <si>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</si>
  <si>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</si>
  <si>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</si>
  <si>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</si>
  <si>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</si>
  <si>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</si>
  <si>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</si>
  <si>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</si>
  <si>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</si>
  <si>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</si>
  <si>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</si>
  <si>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</si>
  <si>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</si>
  <si>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</si>
  <si>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</si>
  <si>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</si>
  <si>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</si>
  <si>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</si>
  <si>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</si>
  <si>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</si>
  <si>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</si>
  <si>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</si>
  <si>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</si>
  <si>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</si>
  <si>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</si>
  <si>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</si>
  <si>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</si>
  <si>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</si>
  <si>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</si>
  <si>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</si>
  <si>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</si>
  <si>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</si>
  <si>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</si>
  <si>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</si>
  <si>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</si>
  <si>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</si>
  <si>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</si>
  <si>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</si>
  <si>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</si>
  <si>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</si>
  <si>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</si>
  <si>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</si>
  <si>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</si>
  <si>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</si>
  <si>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</si>
  <si>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</si>
  <si>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</si>
  <si>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</si>
  <si>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</si>
  <si>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</si>
  <si>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</si>
  <si>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</si>
  <si>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</si>
  <si>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</si>
  <si>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</si>
  <si>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</si>
  <si>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</si>
  <si>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</si>
  <si>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</si>
  <si>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</si>
  <si>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</si>
  <si>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</si>
  <si>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</si>
  <si>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</si>
  <si>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</si>
  <si>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</si>
  <si>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</si>
  <si>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</si>
  <si>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</si>
  <si>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</si>
  <si>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</si>
  <si>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</si>
  <si>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</si>
  <si>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</si>
  <si>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</si>
  <si>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</si>
  <si>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</si>
  <si>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</si>
  <si>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</si>
  <si>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</si>
  <si>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</si>
  <si>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</si>
  <si>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</si>
  <si>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</si>
  <si>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</si>
  <si>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</si>
  <si>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</si>
  <si>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</si>
  <si>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</si>
  <si>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</si>
  <si>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</si>
  <si>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</si>
  <si>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</si>
  <si>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</si>
  <si>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</si>
  <si>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</si>
  <si>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</si>
  <si>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</si>
  <si>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</si>
  <si>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</si>
  <si>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</si>
  <si>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</si>
  <si>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</si>
  <si>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</si>
  <si>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</si>
  <si>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</si>
  <si>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</si>
  <si>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</si>
  <si>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</si>
  <si>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</si>
  <si>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</si>
  <si>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</si>
  <si>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</si>
  <si>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</si>
  <si>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</si>
  <si>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</si>
  <si>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</si>
  <si>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</si>
  <si>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</si>
  <si>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</si>
  <si>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</si>
  <si>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</si>
  <si>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</si>
  <si>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</si>
  <si>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</si>
  <si>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</si>
  <si>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</si>
  <si>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</si>
  <si>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</si>
  <si>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</si>
  <si>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</si>
  <si>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</si>
  <si>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</si>
  <si>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</si>
  <si>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</si>
  <si>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</si>
  <si>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</si>
  <si>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</si>
  <si>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</si>
  <si>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</si>
  <si>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</si>
  <si>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</si>
  <si>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</si>
  <si>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</si>
  <si>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</si>
  <si>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</si>
  <si>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</si>
  <si>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</si>
  <si>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</si>
  <si>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</si>
  <si>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</si>
  <si>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</si>
  <si>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</si>
  <si>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</si>
  <si>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</si>
  <si>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</si>
  <si>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</si>
  <si>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</si>
  <si>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</si>
  <si>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</si>
  <si>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</si>
  <si>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</si>
  <si>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</si>
  <si>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</si>
  <si>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</si>
  <si>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</si>
  <si>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</si>
  <si>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</si>
  <si>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</si>
  <si>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</si>
  <si>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</si>
  <si>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</si>
  <si>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</si>
  <si>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</si>
  <si>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</si>
  <si>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</si>
  <si>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</si>
  <si>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</si>
  <si>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</si>
  <si>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</si>
  <si>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</si>
  <si>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</si>
  <si>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</si>
  <si>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</si>
  <si>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</si>
  <si>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</si>
  <si>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</si>
  <si>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</si>
  <si>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</si>
  <si>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</si>
  <si>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</si>
  <si>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</si>
  <si>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</si>
  <si>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</si>
  <si>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</si>
  <si>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</si>
  <si>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</si>
  <si>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</si>
  <si>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</si>
  <si>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</si>
  <si>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</si>
  <si>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</si>
  <si>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</si>
  <si>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</si>
  <si>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</si>
  <si>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</si>
  <si>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</si>
  <si>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</si>
  <si>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</si>
  <si>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</si>
  <si>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</si>
  <si>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</si>
  <si>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</si>
  <si>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</si>
  <si>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</si>
  <si>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</si>
  <si>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</si>
  <si>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</si>
  <si>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</si>
  <si>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</si>
  <si>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</si>
  <si>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</si>
  <si>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</si>
  <si>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</si>
  <si>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</si>
  <si>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</si>
  <si>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</si>
  <si>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</si>
  <si>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</si>
  <si>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</si>
  <si>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</si>
  <si>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</si>
  <si>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</si>
  <si>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</si>
  <si>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</si>
  <si>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</si>
  <si>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</si>
  <si>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</si>
  <si>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</si>
  <si>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</si>
  <si>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</si>
  <si>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</si>
  <si>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</si>
  <si>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</si>
  <si>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</si>
  <si>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</si>
  <si>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</si>
  <si>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</si>
  <si>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</si>
  <si>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</si>
  <si>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</si>
  <si>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</si>
  <si>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</si>
  <si>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</si>
  <si>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</si>
  <si>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</si>
  <si>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</si>
  <si>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</si>
  <si>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</si>
  <si>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</si>
  <si>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</si>
  <si>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</si>
  <si>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</si>
  <si>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</si>
  <si>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</si>
  <si>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</si>
  <si>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</si>
  <si>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</si>
  <si>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</si>
  <si>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</si>
  <si>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</si>
  <si>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</si>
  <si>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</si>
  <si>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</si>
  <si>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</si>
  <si>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</si>
  <si>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</si>
  <si>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</si>
  <si>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</si>
  <si>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</si>
  <si>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</si>
  <si>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</si>
  <si>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</si>
  <si>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</si>
  <si>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</si>
  <si>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</si>
  <si>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</si>
  <si>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</si>
  <si>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</si>
  <si>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</si>
  <si>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</si>
  <si>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</si>
  <si>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</si>
  <si>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</si>
  <si>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</si>
  <si>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</si>
  <si>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</si>
  <si>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</si>
  <si>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</si>
  <si>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</si>
  <si>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</si>
  <si>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</si>
  <si>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</si>
  <si>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</si>
  <si>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</si>
  <si>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</si>
  <si>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</si>
  <si>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</si>
  <si>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</si>
  <si>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</si>
  <si>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</si>
  <si>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</si>
  <si>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</si>
  <si>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</si>
  <si>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</si>
  <si>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</si>
  <si>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</si>
  <si>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</si>
  <si>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</si>
  <si>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</si>
  <si>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</si>
  <si>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</si>
  <si>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</si>
  <si>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</si>
  <si>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</si>
  <si>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</si>
  <si>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</si>
  <si>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</si>
  <si>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</si>
  <si>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</si>
  <si>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</si>
  <si>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</si>
  <si>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</si>
  <si>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</si>
  <si>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</si>
  <si>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</si>
  <si>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</si>
  <si>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</si>
  <si>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</si>
  <si>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</si>
  <si>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</si>
  <si>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</si>
  <si>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</si>
  <si>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</si>
  <si>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</si>
  <si>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</si>
  <si>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</si>
  <si>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</si>
  <si>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</si>
  <si>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</si>
  <si>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</si>
  <si>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</si>
  <si>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</si>
  <si>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</si>
  <si>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</si>
  <si>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</si>
  <si>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</si>
  <si>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</si>
  <si>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</si>
  <si>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</si>
  <si>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</si>
  <si>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</si>
  <si>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</si>
  <si>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</si>
  <si>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</si>
  <si>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</si>
  <si>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</si>
  <si>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</si>
  <si>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</si>
  <si>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</si>
  <si>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</si>
  <si>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</si>
  <si>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</si>
  <si>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</si>
  <si>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</si>
  <si>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</si>
  <si>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</si>
  <si>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</si>
  <si>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</si>
  <si>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</si>
  <si>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</si>
  <si>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</si>
  <si>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</si>
  <si>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</si>
  <si>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</si>
  <si>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</si>
  <si>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</si>
  <si>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</si>
  <si>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</si>
  <si>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</si>
  <si>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</si>
  <si>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</si>
  <si>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</si>
  <si>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</si>
  <si>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</si>
  <si>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</si>
  <si>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</si>
  <si>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</si>
  <si>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</si>
  <si>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</si>
  <si>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</si>
  <si>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</si>
  <si>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</si>
  <si>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</si>
  <si>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</si>
  <si>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</si>
  <si>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</si>
  <si>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</si>
  <si>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</si>
  <si>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</si>
  <si>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</si>
  <si>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</si>
  <si>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</si>
  <si>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</si>
  <si>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</si>
  <si>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</si>
  <si>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</si>
  <si>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</si>
  <si>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</si>
  <si>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</si>
  <si>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</si>
  <si>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</si>
  <si>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</si>
  <si>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</si>
  <si>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</si>
  <si>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</si>
  <si>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</si>
  <si>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</si>
  <si>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</si>
  <si>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</si>
  <si>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</si>
  <si>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</si>
  <si>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</si>
  <si>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</si>
  <si>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</si>
  <si>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</si>
  <si>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</si>
  <si>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</si>
  <si>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</si>
  <si>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</si>
  <si>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</si>
  <si>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</si>
  <si>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</si>
  <si>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</si>
  <si>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</si>
  <si>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</si>
  <si>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</si>
  <si>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</si>
  <si>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</si>
  <si>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</si>
  <si>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</si>
  <si>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</si>
  <si>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</si>
  <si>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</si>
  <si>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</si>
  <si>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</si>
  <si>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</si>
  <si>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</si>
  <si>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</si>
  <si>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</si>
  <si>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</si>
  <si>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</si>
  <si>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</si>
  <si>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</si>
  <si>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</si>
  <si>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</si>
  <si>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</si>
  <si>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</si>
  <si>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</si>
  <si>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</si>
  <si>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</si>
  <si>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</si>
  <si>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</si>
  <si>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</si>
  <si>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</si>
  <si>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</si>
  <si>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</si>
  <si>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</si>
  <si>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</si>
  <si>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</si>
  <si>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</si>
  <si>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</si>
  <si>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</si>
  <si>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</si>
  <si>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</si>
  <si>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</si>
  <si>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</si>
  <si>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</si>
  <si>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</si>
  <si>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</si>
  <si>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</si>
  <si>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</si>
  <si>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</si>
  <si>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</si>
  <si>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</si>
  <si>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</si>
  <si>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</si>
  <si>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</si>
  <si>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</si>
  <si>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</si>
  <si>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</si>
  <si>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</si>
  <si>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</si>
  <si>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</si>
  <si>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</si>
  <si>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</si>
  <si>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</si>
  <si>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</si>
  <si>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</si>
  <si>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</si>
  <si>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</si>
  <si>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</si>
  <si>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</si>
  <si>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</si>
  <si>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</si>
  <si>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</si>
  <si>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</si>
  <si>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</si>
  <si>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</si>
  <si>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</si>
  <si>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</si>
  <si>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</si>
  <si>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</si>
  <si>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</si>
  <si>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</si>
  <si>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</si>
  <si>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</si>
  <si>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</si>
  <si>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</si>
  <si>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</si>
  <si>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</si>
  <si>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</si>
  <si>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</si>
  <si>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</si>
  <si>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</si>
  <si>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</si>
  <si>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</si>
  <si>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</si>
  <si>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</si>
  <si>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</si>
  <si>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</si>
  <si>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</si>
  <si>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</si>
  <si>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</si>
  <si>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</si>
  <si>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</si>
  <si>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</si>
  <si>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</si>
  <si>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</si>
  <si>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</si>
  <si>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</si>
  <si>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</si>
  <si>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</si>
  <si>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</si>
  <si>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</si>
  <si>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</si>
  <si>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</si>
  <si>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</si>
  <si>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</si>
  <si>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</si>
  <si>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</si>
  <si>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</si>
  <si>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</si>
  <si>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</si>
  <si>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</si>
  <si>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</si>
  <si>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</si>
  <si>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</si>
  <si>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</si>
  <si>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</si>
  <si>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</si>
  <si>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</si>
  <si>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</si>
  <si>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</si>
  <si>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</si>
  <si>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</si>
  <si>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</si>
  <si>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</si>
  <si>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</si>
  <si>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</si>
  <si>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</si>
  <si>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</si>
  <si>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</si>
  <si>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</si>
  <si>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</si>
  <si>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</si>
  <si>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</si>
  <si>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</si>
  <si>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</si>
  <si>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</si>
  <si>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</si>
  <si>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</si>
  <si>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</si>
  <si>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</si>
  <si>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</si>
  <si>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</si>
  <si>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</si>
  <si>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</si>
  <si>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</si>
  <si>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</si>
  <si>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</si>
  <si>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</si>
  <si>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</si>
  <si>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</si>
  <si>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</si>
  <si>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</si>
  <si>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</si>
  <si>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</si>
  <si>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</si>
  <si>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</si>
  <si>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</si>
  <si>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</si>
  <si>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</si>
  <si>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</si>
  <si>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</si>
  <si>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</si>
  <si>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</si>
  <si>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</si>
  <si>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</si>
  <si>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</si>
  <si>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</si>
  <si>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</si>
  <si>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</si>
  <si>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</si>
  <si>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</si>
  <si>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</si>
  <si>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</si>
  <si>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</si>
  <si>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</si>
  <si>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</si>
  <si>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</si>
  <si>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</si>
  <si>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</si>
  <si>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</si>
  <si>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</si>
  <si>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</si>
  <si>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</si>
  <si>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</si>
  <si>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</si>
  <si>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</si>
  <si>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</si>
  <si>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</si>
  <si>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</si>
  <si>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</si>
  <si>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</si>
  <si>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</si>
  <si>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</si>
  <si>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</si>
  <si>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</si>
  <si>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</si>
  <si>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</si>
  <si>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</si>
  <si>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</si>
  <si>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</si>
  <si>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</si>
  <si>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</si>
  <si>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</si>
  <si>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</si>
  <si>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</si>
  <si>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</si>
  <si>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</si>
  <si>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</si>
  <si>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</si>
  <si>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</si>
  <si>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</si>
  <si>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</si>
  <si>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</si>
  <si>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</si>
  <si>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</si>
  <si>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</si>
  <si>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</si>
  <si>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</si>
  <si>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</si>
  <si>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</si>
  <si>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</si>
  <si>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</si>
  <si>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</si>
  <si>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</si>
  <si>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</si>
  <si>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</si>
  <si>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</si>
  <si>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</si>
  <si>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</si>
  <si>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</si>
  <si>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</si>
  <si>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</si>
  <si>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</si>
  <si>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</si>
  <si>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</si>
  <si>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</si>
  <si>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</si>
  <si>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</si>
  <si>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</si>
  <si>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</si>
  <si>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</si>
  <si>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</si>
  <si>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</si>
  <si>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</si>
  <si>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</si>
  <si>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</si>
  <si>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</si>
  <si>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</si>
  <si>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</si>
  <si>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</si>
  <si>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</si>
  <si>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</si>
  <si>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</si>
  <si>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</si>
  <si>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</si>
  <si>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</si>
  <si>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</si>
  <si>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</si>
  <si>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</si>
  <si>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</si>
  <si>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</si>
  <si>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</si>
  <si>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</si>
  <si>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</si>
  <si>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</si>
  <si>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</si>
  <si>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</si>
  <si>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</si>
  <si>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</si>
  <si>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</si>
  <si>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</si>
  <si>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</si>
  <si>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</si>
  <si>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</si>
  <si>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</si>
  <si>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</si>
  <si>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</si>
  <si>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</si>
  <si>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</si>
  <si>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</si>
  <si>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</si>
  <si>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</si>
  <si>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</si>
  <si>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</si>
  <si>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</si>
  <si>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</si>
  <si>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</si>
  <si>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</si>
  <si>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</si>
  <si>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</si>
  <si>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</si>
  <si>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</si>
  <si>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</si>
  <si>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</si>
  <si>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</si>
  <si>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</si>
  <si>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</si>
  <si>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</si>
  <si>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</si>
  <si>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</si>
  <si>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</si>
  <si>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</si>
  <si>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</si>
  <si>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</si>
  <si>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</si>
  <si>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</si>
  <si>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</si>
  <si>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</si>
  <si>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</si>
  <si>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</si>
  <si>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</si>
  <si>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</si>
  <si>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</si>
  <si>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</si>
  <si>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</si>
  <si>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</si>
  <si>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</si>
  <si>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</si>
  <si>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</si>
  <si>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</si>
  <si>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</si>
  <si>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</si>
  <si>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</si>
  <si>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</si>
  <si>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</si>
  <si>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</si>
  <si>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</si>
  <si>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</si>
  <si>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</si>
  <si>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</si>
  <si>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</si>
  <si>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</si>
  <si>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</si>
  <si>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</si>
  <si>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</si>
  <si>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</si>
  <si>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</si>
  <si>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</si>
  <si>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</si>
  <si>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</si>
  <si>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</si>
  <si>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</si>
  <si>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</si>
  <si>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</si>
  <si>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</si>
  <si>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</si>
  <si>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</si>
  <si>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</si>
  <si>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</si>
  <si>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</si>
  <si>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</si>
  <si>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</si>
  <si>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</si>
  <si>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</si>
  <si>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</si>
  <si>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</si>
  <si>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</si>
  <si>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</si>
  <si>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</si>
  <si>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</si>
  <si>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</si>
  <si>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</si>
  <si>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</si>
  <si>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</si>
  <si>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</si>
  <si>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</si>
  <si>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</si>
  <si>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</si>
  <si>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</si>
  <si>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</si>
  <si>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</si>
  <si>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</si>
  <si>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</si>
  <si>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</si>
  <si>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</si>
  <si>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</si>
  <si>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</si>
  <si>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</si>
  <si>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</si>
  <si>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</si>
  <si>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</si>
  <si>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</si>
  <si>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</si>
  <si>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</si>
  <si>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</si>
  <si>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</si>
  <si>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</si>
  <si>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</si>
  <si>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</si>
  <si>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</si>
  <si>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</si>
  <si>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</si>
  <si>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</si>
  <si>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</si>
  <si>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</si>
  <si>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</si>
  <si>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</si>
  <si>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</si>
  <si>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</si>
  <si>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</si>
  <si>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</si>
  <si>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</si>
  <si>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</si>
  <si>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</si>
  <si>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</si>
  <si>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</si>
  <si>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</si>
  <si>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</si>
  <si>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</si>
  <si>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</si>
  <si>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</si>
  <si>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</si>
  <si>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</si>
  <si>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</si>
  <si>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</si>
  <si>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</si>
  <si>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</si>
  <si>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</si>
  <si>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</si>
  <si>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</si>
  <si>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</si>
  <si>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</si>
  <si>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</si>
  <si>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</si>
  <si>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</si>
  <si>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</si>
  <si>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</si>
  <si>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</si>
  <si>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</si>
  <si>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</si>
  <si>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</si>
  <si>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</si>
  <si>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</si>
  <si>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</si>
  <si>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</si>
  <si>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</si>
  <si>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</si>
  <si>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</si>
  <si>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</si>
  <si>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</si>
  <si>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</si>
  <si>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</si>
  <si>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</si>
  <si>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</si>
  <si>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</si>
  <si>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</si>
  <si>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</si>
  <si>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</si>
  <si>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</si>
  <si>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</si>
  <si>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</si>
  <si>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</si>
  <si>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</si>
  <si>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</si>
  <si>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</si>
  <si>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</si>
  <si>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</si>
  <si>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</si>
  <si>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</si>
  <si>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</si>
  <si>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</si>
  <si>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</si>
  <si>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</si>
  <si>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</si>
  <si>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</si>
  <si>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</si>
  <si>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</si>
  <si>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</si>
  <si>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</si>
  <si>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</si>
  <si>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</si>
  <si>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</si>
  <si>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</si>
  <si>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</si>
  <si>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</si>
  <si>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</si>
  <si>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</si>
  <si>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</si>
  <si>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</si>
  <si>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</si>
  <si>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</si>
  <si>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</si>
  <si>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</si>
  <si>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</si>
  <si>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</si>
  <si>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</si>
  <si>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</si>
  <si>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</si>
  <si>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</si>
  <si>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</si>
  <si>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</si>
  <si>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</si>
  <si>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</si>
  <si>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</si>
  <si>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</si>
  <si>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</si>
  <si>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</si>
  <si>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</si>
  <si>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</si>
  <si>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</si>
  <si>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</si>
  <si>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</si>
  <si>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</si>
  <si>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</si>
  <si>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</si>
  <si>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</si>
  <si>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</si>
  <si>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</si>
  <si>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</si>
  <si>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</si>
  <si>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</si>
  <si>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</si>
  <si>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</si>
  <si>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</si>
  <si>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</si>
  <si>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</si>
  <si>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</si>
  <si>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</si>
  <si>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</si>
  <si>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</si>
  <si>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</si>
  <si>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</si>
  <si>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</si>
  <si>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</si>
  <si>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</si>
  <si>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</si>
  <si>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</si>
  <si>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</si>
  <si>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</si>
  <si>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</si>
  <si>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</si>
  <si>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</si>
  <si>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</si>
  <si>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</si>
  <si>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</si>
  <si>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</si>
  <si>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</si>
  <si>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</si>
  <si>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</si>
  <si>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</si>
  <si>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</si>
  <si>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</si>
  <si>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</si>
  <si>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</si>
  <si>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</si>
  <si>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</si>
  <si>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</si>
  <si>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</si>
  <si>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</si>
  <si>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</si>
  <si>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</si>
  <si>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</si>
  <si>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</si>
  <si>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</si>
  <si>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</si>
  <si>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</si>
  <si>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</si>
  <si>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</si>
  <si>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</si>
  <si>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</si>
  <si>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</si>
  <si>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</si>
  <si>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</si>
  <si>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</si>
  <si>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</si>
  <si>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</si>
  <si>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</si>
  <si>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</si>
  <si>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</si>
  <si>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</si>
  <si>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</si>
  <si>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</si>
  <si>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</si>
  <si>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</si>
  <si>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</si>
  <si>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</si>
  <si>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</si>
  <si>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</si>
  <si>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</si>
  <si>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</si>
  <si>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</si>
  <si>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</si>
  <si>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</si>
  <si>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</si>
  <si>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</si>
  <si>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</si>
  <si>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</si>
  <si>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</si>
  <si>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</si>
  <si>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</si>
  <si>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</si>
  <si>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</si>
  <si>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</si>
  <si>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</si>
  <si>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</si>
  <si>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</si>
  <si>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</si>
  <si>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</si>
  <si>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</si>
  <si>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</si>
  <si>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</si>
  <si>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</si>
  <si>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</si>
  <si>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</si>
  <si>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</si>
  <si>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</si>
  <si>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</si>
  <si>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</si>
  <si>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</si>
  <si>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</si>
  <si>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</si>
  <si>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</si>
  <si>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</si>
  <si>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</si>
  <si>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</si>
  <si>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</si>
  <si>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</si>
  <si>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</si>
  <si>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</si>
  <si>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</si>
  <si>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</si>
  <si>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</si>
  <si>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</si>
  <si>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</si>
  <si>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</si>
  <si>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</si>
  <si>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</si>
  <si>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</si>
  <si>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</si>
  <si>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</si>
  <si>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</si>
  <si>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</si>
  <si>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</si>
  <si>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</si>
  <si>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</si>
  <si>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</si>
  <si>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</si>
  <si>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</si>
  <si>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</si>
  <si>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</si>
  <si>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</si>
  <si>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</si>
  <si>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</si>
  <si>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</si>
  <si>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</si>
  <si>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</si>
  <si>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</si>
  <si>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</si>
  <si>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</si>
  <si>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</si>
  <si>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</si>
  <si>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</si>
  <si>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</si>
  <si>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</si>
  <si>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</si>
  <si>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</si>
  <si>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</si>
  <si>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</si>
  <si>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</si>
  <si>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</si>
  <si>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</si>
  <si>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</si>
  <si>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</si>
  <si>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</si>
  <si>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</si>
  <si>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</si>
  <si>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</si>
  <si>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</si>
  <si>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</si>
  <si>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</si>
  <si>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</si>
  <si>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</si>
  <si>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</si>
  <si>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</si>
  <si>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</si>
  <si>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</si>
  <si>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</si>
  <si>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</si>
  <si>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</si>
  <si>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</si>
  <si>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</si>
  <si>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</si>
  <si>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</si>
  <si>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</si>
  <si>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</si>
  <si>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</si>
  <si>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</si>
  <si>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</si>
  <si>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</si>
  <si>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</si>
  <si>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</si>
  <si>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</si>
  <si>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</si>
  <si>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</si>
  <si>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</si>
  <si>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</si>
  <si>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</si>
  <si>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</si>
  <si>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</si>
  <si>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</si>
  <si>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</si>
  <si>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</si>
  <si>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</si>
  <si>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</si>
  <si>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</si>
  <si>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</si>
  <si>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</si>
  <si>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</si>
  <si>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</si>
  <si>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</si>
  <si>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</si>
  <si>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</si>
  <si>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</si>
  <si>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</si>
  <si>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</si>
  <si>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</si>
  <si>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</si>
  <si>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</si>
  <si>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</si>
  <si>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</si>
  <si>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</si>
  <si>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</si>
  <si>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</si>
  <si>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</si>
  <si>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</si>
  <si>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</si>
  <si>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</si>
  <si>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</si>
  <si>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</si>
  <si>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</si>
  <si>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</si>
  <si>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</si>
  <si>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</si>
  <si>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</si>
  <si>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</si>
  <si>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</si>
  <si>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</si>
  <si>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</si>
  <si>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</si>
  <si>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</si>
  <si>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</si>
  <si>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</si>
  <si>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</si>
  <si>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</si>
  <si>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</si>
  <si>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</si>
  <si>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</si>
  <si>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</si>
  <si>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</si>
  <si>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</si>
  <si>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</si>
  <si>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</si>
  <si>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</si>
  <si>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</si>
  <si>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</si>
  <si>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</si>
  <si>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</si>
  <si>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</si>
  <si>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</si>
  <si>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</si>
  <si>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</si>
  <si>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</si>
  <si>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</si>
  <si>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</si>
  <si>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</si>
  <si>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</si>
  <si>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</si>
  <si>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</si>
  <si>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</si>
  <si>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</si>
  <si>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</si>
  <si>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</si>
  <si>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</si>
  <si>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</si>
  <si>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</si>
  <si>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</si>
  <si>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</si>
  <si>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</si>
  <si>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</si>
  <si>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</si>
  <si>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</si>
  <si>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</si>
  <si>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</si>
  <si>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</si>
  <si>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</si>
  <si>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</si>
  <si>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</si>
  <si>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</si>
  <si>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</si>
  <si>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</si>
  <si>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</si>
  <si>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</si>
  <si>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</si>
  <si>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</si>
  <si>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</si>
  <si>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</si>
  <si>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</si>
  <si>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</si>
  <si>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</si>
  <si>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</si>
  <si>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</si>
  <si>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</si>
  <si>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</si>
  <si>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</si>
  <si>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</si>
  <si>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</si>
  <si>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</si>
  <si>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</si>
  <si>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</si>
  <si>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</si>
  <si>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</si>
  <si>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</si>
  <si>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</si>
  <si>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</si>
  <si>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</si>
  <si>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</si>
  <si>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</si>
  <si>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</si>
  <si>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</si>
  <si>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</si>
  <si>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</si>
  <si>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</si>
  <si>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</si>
  <si>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</si>
  <si>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</si>
  <si>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</si>
  <si>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</si>
  <si>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</si>
  <si>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</si>
  <si>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</si>
  <si>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</si>
  <si>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</si>
  <si>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</si>
  <si>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</si>
  <si>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</si>
  <si>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</si>
  <si>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</si>
  <si>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</si>
  <si>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</si>
  <si>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</si>
  <si>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</si>
  <si>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</si>
  <si>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</si>
  <si>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</si>
  <si>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</si>
  <si>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</si>
  <si>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</si>
  <si>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</si>
  <si>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</si>
  <si>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</si>
  <si>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</si>
  <si>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</si>
  <si>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</si>
  <si>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</si>
  <si>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</si>
  <si>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</si>
  <si>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</si>
  <si>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</si>
  <si>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</si>
  <si>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</si>
  <si>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</si>
  <si>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</si>
  <si>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</si>
  <si>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</si>
  <si>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</si>
  <si>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</si>
  <si>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</si>
  <si>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</si>
  <si>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</si>
  <si>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</si>
  <si>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</si>
  <si>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</si>
  <si>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</si>
  <si>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</si>
  <si>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</si>
  <si>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</si>
  <si>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</si>
  <si>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</si>
  <si>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</si>
  <si>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</si>
  <si>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</si>
  <si>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</si>
  <si>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</si>
  <si>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</si>
  <si>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</si>
  <si>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</si>
  <si>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</si>
  <si>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</si>
  <si>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</si>
  <si>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</si>
  <si>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</si>
  <si>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</si>
  <si>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</si>
  <si>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</si>
  <si>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</si>
  <si>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</si>
  <si>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</si>
  <si>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</si>
  <si>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</si>
  <si>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</si>
  <si>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</si>
  <si>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</si>
  <si>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</si>
  <si>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</si>
  <si>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</si>
  <si>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</si>
  <si>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</si>
  <si>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</si>
  <si>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</si>
  <si>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</si>
  <si>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</si>
  <si>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</si>
  <si>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</si>
  <si>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</si>
  <si>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</si>
  <si>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</si>
  <si>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</si>
  <si>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</si>
  <si>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</si>
  <si>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</si>
  <si>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</si>
  <si>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</si>
  <si>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</si>
  <si>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</si>
  <si>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</si>
  <si>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</si>
  <si>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</si>
  <si>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</si>
  <si>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</si>
  <si>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</si>
  <si>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</si>
  <si>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</si>
  <si>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</si>
  <si>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</si>
  <si>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</si>
  <si>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</si>
  <si>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</si>
  <si>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</si>
  <si>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</si>
  <si>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</si>
  <si>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</si>
  <si>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</si>
  <si>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</si>
  <si>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</si>
  <si>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</si>
  <si>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</si>
  <si>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</si>
  <si>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</si>
  <si>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</si>
  <si>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</si>
  <si>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</si>
  <si>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</si>
  <si>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</si>
  <si>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</si>
  <si>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</si>
  <si>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</si>
  <si>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</si>
  <si>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</si>
  <si>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</si>
  <si>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</si>
  <si>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</si>
  <si>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</si>
  <si>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</si>
  <si>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</si>
  <si>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</si>
  <si>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</si>
  <si>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</si>
  <si>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</si>
  <si>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</si>
  <si>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</si>
  <si>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</si>
  <si>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</si>
  <si>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</si>
  <si>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</si>
  <si>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</si>
  <si>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</si>
  <si>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</si>
  <si>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</si>
  <si>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</si>
  <si>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</si>
  <si>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</si>
  <si>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</si>
  <si>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</si>
  <si>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</si>
  <si>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</si>
  <si>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</si>
  <si>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</si>
  <si>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</si>
  <si>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</si>
  <si>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</si>
  <si>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</si>
  <si>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</si>
  <si>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</si>
  <si>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</si>
  <si>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</si>
  <si>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</si>
  <si>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</si>
  <si>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</si>
  <si>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</si>
  <si>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</si>
  <si>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</si>
  <si>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</si>
  <si>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</si>
  <si>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</si>
  <si>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</si>
  <si>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</si>
  <si>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</si>
  <si>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</si>
  <si>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</si>
  <si>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</si>
  <si>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</si>
  <si>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</si>
  <si>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</si>
  <si>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</si>
  <si>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</si>
  <si>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</si>
  <si>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</si>
  <si>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</si>
  <si>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</si>
  <si>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</si>
  <si>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</si>
  <si>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</si>
  <si>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</si>
  <si>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</si>
  <si>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</si>
  <si>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</si>
  <si>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</si>
  <si>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</si>
  <si>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</si>
  <si>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</si>
  <si>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</si>
  <si>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</si>
  <si>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</si>
  <si>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</si>
  <si>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</si>
  <si>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</si>
  <si>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</si>
  <si>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</si>
  <si>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</si>
  <si>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</si>
  <si>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</si>
  <si>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</si>
  <si>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</si>
  <si>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</si>
  <si>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</si>
  <si>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</si>
  <si>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</si>
  <si>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</si>
  <si>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</si>
  <si>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</si>
  <si>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</si>
  <si>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</si>
  <si>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</si>
  <si>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</si>
  <si>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</si>
  <si>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</si>
  <si>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</si>
  <si>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</si>
  <si>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</si>
  <si>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</si>
  <si>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</si>
  <si>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</si>
  <si>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</si>
  <si>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</si>
  <si>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</si>
  <si>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</si>
  <si>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</si>
  <si>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</si>
  <si>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</si>
  <si>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</si>
  <si>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</si>
  <si>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</si>
  <si>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</si>
  <si>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</si>
  <si>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</si>
  <si>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</si>
  <si>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</si>
  <si>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</si>
  <si>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</si>
  <si>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</si>
  <si>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</si>
  <si>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</si>
  <si>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</si>
  <si>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</si>
  <si>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</si>
  <si>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</si>
  <si>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</si>
  <si>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</si>
  <si>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</si>
  <si>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</si>
  <si>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</si>
  <si>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</si>
  <si>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</si>
  <si>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</si>
  <si>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</si>
  <si>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</si>
  <si>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</si>
  <si>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</si>
  <si>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</si>
  <si>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</si>
  <si>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</si>
  <si>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</si>
  <si>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</si>
  <si>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</si>
  <si>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</si>
  <si>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</si>
  <si>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</si>
  <si>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</si>
  <si>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</si>
  <si>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</si>
  <si>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</si>
  <si>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</si>
  <si>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</si>
  <si>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</si>
  <si>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</si>
  <si>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</si>
  <si>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</si>
  <si>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</si>
  <si>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</si>
  <si>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</si>
  <si>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</si>
  <si>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</si>
  <si>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</si>
  <si>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</si>
  <si>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</si>
  <si>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</si>
  <si>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</si>
  <si>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</si>
  <si>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</si>
  <si>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</si>
  <si>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</si>
  <si>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</si>
  <si>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</si>
  <si>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</si>
  <si>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</si>
  <si>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</si>
  <si>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</si>
  <si>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</si>
  <si>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</si>
  <si>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</si>
  <si>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</si>
  <si>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</si>
  <si>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</si>
  <si>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</si>
  <si>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</si>
  <si>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</si>
  <si>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</si>
  <si>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</si>
  <si>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</si>
  <si>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</si>
  <si>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</si>
  <si>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</si>
  <si>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</si>
  <si>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</si>
  <si>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</si>
  <si>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</si>
  <si>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</si>
  <si>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</si>
  <si>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</si>
  <si>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</si>
  <si>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</si>
  <si>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</si>
  <si>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</si>
  <si>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</si>
  <si>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</si>
  <si>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</si>
  <si>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</si>
  <si>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</si>
  <si>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</si>
  <si>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</si>
  <si>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</si>
  <si>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</si>
  <si>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</si>
  <si>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</si>
  <si>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</si>
  <si>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</si>
  <si>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</si>
  <si>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</si>
  <si>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</si>
  <si>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</si>
  <si>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</si>
  <si>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</si>
  <si>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</si>
  <si>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</si>
  <si>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</si>
  <si>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</si>
  <si>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</si>
  <si>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</si>
  <si>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</si>
  <si>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</si>
  <si>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</si>
  <si>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</si>
  <si>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</si>
  <si>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</si>
  <si>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</si>
  <si>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</si>
  <si>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</si>
  <si>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</si>
  <si>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</si>
  <si>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</si>
  <si>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</si>
  <si>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</si>
  <si>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</si>
  <si>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</si>
  <si>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</si>
  <si>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</si>
  <si>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</si>
  <si>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</si>
  <si>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</si>
  <si>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</si>
  <si>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</si>
  <si>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</si>
  <si>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</si>
  <si>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</si>
  <si>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</si>
  <si>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</si>
  <si>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</si>
  <si>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</si>
  <si>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</si>
  <si>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</si>
  <si>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</si>
  <si>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</si>
  <si>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</si>
  <si>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</si>
  <si>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</si>
  <si>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</si>
  <si>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</si>
  <si>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</si>
  <si>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</si>
  <si>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</si>
  <si>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</si>
  <si>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</si>
  <si>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</si>
  <si>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</si>
  <si>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</si>
  <si>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</si>
  <si>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</si>
  <si>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</si>
  <si>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</si>
  <si>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</si>
  <si>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</si>
  <si>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</si>
  <si>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</si>
  <si>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</si>
  <si>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</si>
  <si>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</si>
  <si>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</si>
  <si>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</si>
  <si>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</si>
  <si>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</si>
  <si>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</si>
  <si>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</si>
  <si>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</si>
  <si>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</si>
  <si>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</si>
  <si>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</si>
  <si>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</si>
  <si>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</si>
  <si>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</si>
  <si>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</si>
  <si>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</si>
  <si>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</si>
  <si>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</si>
  <si>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</si>
  <si>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</si>
  <si>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</si>
  <si>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</si>
  <si>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</si>
  <si>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</si>
  <si>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</si>
  <si>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</si>
  <si>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</si>
  <si>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</si>
  <si>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</si>
  <si>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</si>
  <si>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</si>
  <si>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</si>
  <si>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</si>
  <si>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</si>
  <si>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</si>
  <si>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</si>
  <si>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</si>
  <si>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</si>
  <si>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</si>
  <si>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</si>
  <si>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</si>
  <si>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</si>
  <si>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</si>
  <si>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</si>
  <si>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</si>
  <si>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</si>
  <si>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</si>
  <si>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</si>
  <si>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</si>
  <si>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</si>
  <si>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</si>
  <si>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</si>
  <si>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</si>
  <si>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</si>
  <si>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</si>
  <si>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</si>
  <si>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</si>
  <si>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</si>
  <si>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</si>
  <si>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</si>
  <si>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</si>
  <si>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</si>
  <si>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</si>
  <si>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</si>
  <si>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</si>
  <si>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</si>
  <si>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</si>
  <si>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</si>
  <si>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</si>
  <si>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</si>
  <si>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</si>
  <si>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</si>
  <si>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</si>
  <si>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</si>
  <si>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</si>
  <si>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</si>
  <si>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</si>
  <si>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</si>
  <si>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</si>
  <si>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</si>
  <si>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</si>
  <si>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</si>
  <si>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</si>
  <si>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</si>
  <si>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</si>
  <si>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</si>
  <si>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</si>
  <si>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</si>
  <si>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</si>
  <si>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</si>
  <si>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</si>
  <si>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</si>
  <si>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</si>
  <si>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</si>
  <si>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</si>
  <si>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</si>
  <si>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</si>
  <si>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</si>
  <si>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</si>
  <si>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</si>
  <si>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</si>
  <si>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</si>
  <si>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</si>
  <si>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</si>
  <si>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</si>
  <si>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</si>
  <si>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</si>
  <si>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</si>
  <si>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</si>
  <si>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</si>
  <si>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</si>
  <si>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</si>
  <si>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</si>
  <si>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</si>
  <si>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</si>
  <si>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</si>
  <si>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</si>
  <si>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</si>
  <si>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</si>
  <si>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</si>
  <si>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</si>
  <si>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</si>
  <si>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</si>
  <si>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</si>
  <si>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</si>
  <si>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</si>
  <si>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</si>
  <si>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</si>
  <si>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</si>
  <si>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</si>
  <si>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</si>
  <si>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</si>
  <si>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</si>
  <si>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</si>
  <si>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</si>
  <si>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</si>
  <si>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</si>
  <si>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</si>
  <si>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</si>
  <si>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</si>
  <si>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</si>
  <si>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</si>
  <si>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</si>
  <si>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</si>
  <si>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</si>
  <si>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</si>
  <si>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</si>
  <si>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</si>
  <si>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</si>
  <si>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</si>
  <si>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</si>
  <si>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</si>
  <si>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</si>
  <si>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</si>
  <si>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</si>
  <si>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</si>
  <si>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</si>
  <si>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</si>
  <si>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</si>
  <si>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</si>
  <si>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</si>
  <si>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</si>
  <si>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</si>
  <si>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</si>
  <si>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</si>
  <si>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</si>
  <si>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</si>
  <si>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</si>
  <si>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</si>
  <si>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</si>
  <si>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</si>
  <si>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</si>
  <si>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</si>
  <si>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</si>
  <si>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</si>
  <si>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</si>
  <si>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</si>
  <si>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</si>
  <si>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</si>
  <si>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</si>
  <si>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</si>
  <si>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</si>
  <si>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</si>
  <si>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</si>
  <si>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</si>
  <si>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</si>
  <si>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</si>
  <si>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</si>
  <si>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</si>
  <si>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</si>
  <si>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</si>
  <si>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</si>
  <si>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</si>
  <si>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</si>
  <si>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</si>
  <si>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</si>
  <si>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</si>
  <si>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</si>
  <si>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</si>
  <si>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</si>
  <si>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</si>
  <si>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</si>
  <si>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</si>
  <si>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</si>
  <si>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</si>
  <si>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</si>
  <si>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</si>
  <si>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</si>
  <si>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</si>
  <si>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</si>
  <si>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</si>
  <si>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</si>
  <si>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</si>
  <si>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</si>
  <si>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</si>
  <si>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</si>
  <si>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</si>
  <si>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</si>
  <si>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</si>
  <si>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</si>
  <si>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</si>
  <si>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</si>
  <si>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</si>
  <si>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</si>
  <si>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</si>
  <si>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</si>
  <si>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</si>
  <si>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</si>
  <si>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</si>
  <si>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</si>
  <si>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</si>
  <si>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</si>
  <si>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</si>
  <si>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</si>
  <si>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</si>
  <si>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</si>
  <si>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</si>
  <si>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</si>
  <si>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</si>
  <si>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</si>
  <si>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</si>
  <si>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</si>
  <si>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</si>
  <si>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</si>
  <si>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</si>
  <si>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</si>
  <si>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</si>
  <si>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</si>
  <si>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</si>
  <si>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</si>
  <si>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</si>
  <si>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</si>
  <si>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</si>
  <si>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</si>
  <si>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</si>
  <si>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</si>
  <si>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</si>
  <si>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</si>
  <si>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</si>
  <si>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</si>
  <si>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</si>
  <si>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</si>
  <si>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</si>
  <si>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</si>
  <si>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</si>
  <si>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</si>
  <si>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</si>
  <si>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</si>
  <si>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</si>
  <si>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</si>
  <si>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</si>
  <si>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</si>
  <si>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</si>
  <si>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</si>
  <si>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</si>
  <si>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</si>
  <si>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</si>
  <si>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</si>
  <si>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</si>
  <si>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</si>
  <si>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</si>
  <si>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</si>
  <si>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</si>
  <si>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</si>
  <si>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</si>
  <si>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</si>
  <si>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</si>
  <si>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</si>
  <si>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</si>
  <si>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</si>
  <si>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</si>
  <si>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</si>
  <si>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</si>
  <si>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</si>
  <si>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</si>
  <si>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</si>
  <si>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</si>
  <si>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</si>
  <si>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</si>
  <si>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</si>
  <si>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</si>
  <si>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</si>
  <si>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</si>
  <si>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</si>
  <si>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</si>
  <si>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</si>
  <si>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</si>
  <si>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</si>
  <si>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</si>
  <si>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</si>
  <si>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</si>
  <si>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</si>
  <si>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</si>
  <si>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</si>
  <si>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</si>
  <si>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</si>
  <si>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</si>
  <si>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</si>
  <si>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</si>
  <si>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</si>
  <si>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</si>
  <si>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</si>
  <si>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</si>
  <si>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</si>
  <si>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</si>
  <si>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</si>
  <si>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</si>
  <si>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</si>
  <si>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</si>
  <si>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</si>
  <si>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</si>
  <si>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</si>
  <si>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</si>
  <si>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</si>
  <si>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</si>
  <si>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</si>
  <si>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</si>
  <si>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</si>
  <si>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</si>
  <si>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</si>
  <si>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</si>
  <si>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</si>
  <si>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</si>
  <si>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</si>
  <si>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</si>
  <si>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</si>
  <si>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</si>
  <si>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</si>
  <si>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</si>
  <si>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</si>
  <si>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</si>
  <si>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</si>
  <si>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</si>
  <si>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</si>
  <si>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</si>
  <si>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</si>
  <si>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</si>
  <si>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</si>
  <si>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</si>
  <si>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</si>
  <si>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</si>
  <si>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</si>
  <si>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</si>
  <si>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</si>
  <si>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</si>
  <si>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</si>
  <si>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</si>
  <si>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</si>
  <si>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</si>
  <si>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</si>
  <si>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</si>
  <si>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</si>
  <si>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</si>
  <si>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</si>
  <si>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</si>
  <si>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</si>
  <si>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</si>
  <si>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</si>
  <si>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</si>
  <si>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</si>
  <si>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</si>
  <si>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</si>
  <si>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</si>
  <si>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</si>
  <si>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</si>
  <si>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</si>
  <si>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</si>
  <si>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</si>
  <si>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</si>
  <si>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</si>
  <si>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</si>
  <si>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</si>
  <si>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</si>
  <si>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</si>
  <si>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</si>
  <si>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</si>
  <si>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</si>
  <si>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</si>
  <si>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</si>
  <si>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</si>
  <si>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</si>
  <si>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</si>
  <si>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</si>
  <si>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</si>
  <si>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</si>
  <si>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</si>
  <si>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</si>
  <si>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</si>
  <si>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</si>
  <si>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</si>
  <si>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</si>
  <si>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</si>
  <si>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</si>
  <si>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</si>
  <si>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</si>
  <si>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</si>
  <si>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</si>
  <si>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</si>
  <si>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</si>
  <si>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</si>
  <si>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</si>
  <si>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</si>
  <si>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</si>
  <si>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</si>
  <si>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</si>
  <si>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</si>
  <si>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</si>
  <si>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</si>
  <si>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</si>
  <si>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</si>
  <si>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</si>
  <si>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</si>
  <si>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</si>
  <si>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</si>
  <si>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</si>
  <si>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</si>
  <si>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</si>
  <si>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</si>
  <si>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</si>
  <si>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</si>
  <si>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</si>
  <si>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</si>
  <si>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</si>
  <si>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</si>
  <si>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</si>
  <si>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</si>
  <si>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</si>
  <si>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</si>
  <si>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</si>
  <si>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</si>
  <si>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</si>
  <si>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</si>
  <si>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</si>
  <si>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</si>
  <si>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</si>
  <si>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</si>
  <si>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</si>
  <si>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</si>
  <si>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</si>
  <si>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</si>
  <si>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</si>
  <si>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</si>
  <si>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</si>
  <si>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</si>
  <si>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</si>
  <si>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</si>
  <si>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</si>
  <si>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</si>
  <si>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</si>
  <si>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</si>
  <si>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</si>
  <si>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</si>
  <si>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</si>
  <si>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</si>
  <si>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</si>
  <si>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</si>
  <si>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</si>
  <si>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</si>
  <si>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</si>
  <si>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</si>
  <si>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</si>
  <si>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</si>
  <si>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</si>
  <si>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</si>
  <si>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</si>
  <si>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</si>
  <si>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</si>
  <si>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</si>
  <si>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</si>
  <si>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</si>
  <si>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</si>
  <si>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</si>
  <si>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</si>
  <si>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</si>
  <si>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</si>
  <si>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</si>
  <si>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</si>
  <si>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</si>
  <si>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</si>
  <si>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</si>
  <si>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</si>
  <si>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</si>
  <si>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</si>
  <si>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</si>
  <si>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</si>
  <si>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</si>
  <si>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</si>
  <si>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</si>
  <si>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</si>
  <si>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</si>
  <si>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</si>
  <si>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</si>
  <si>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</si>
  <si>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</si>
  <si>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</si>
  <si>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</si>
  <si>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</si>
  <si>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</si>
  <si>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</si>
  <si>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</si>
  <si>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</si>
  <si>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</si>
  <si>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</si>
  <si>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</si>
  <si>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</si>
  <si>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</si>
  <si>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</si>
  <si>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</si>
  <si>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</si>
  <si>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</si>
  <si>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</si>
  <si>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</si>
  <si>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</si>
  <si>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</si>
  <si>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</si>
  <si>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</si>
  <si>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</si>
  <si>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</si>
  <si>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</si>
  <si>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</si>
  <si>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</si>
  <si>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</si>
  <si>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</si>
  <si>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</si>
  <si>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</si>
  <si>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</si>
  <si>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</si>
  <si>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</si>
  <si>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</si>
  <si>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</si>
  <si>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</si>
  <si>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</si>
  <si>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</si>
  <si>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</si>
  <si>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</si>
  <si>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</si>
  <si>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</si>
  <si>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</si>
  <si>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</si>
  <si>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</si>
  <si>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</si>
  <si>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</si>
  <si>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</si>
  <si>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</si>
  <si>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</si>
  <si>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</si>
  <si>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</si>
  <si>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</si>
  <si>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</si>
  <si>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</si>
  <si>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</si>
  <si>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</si>
  <si>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</si>
  <si>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</si>
  <si>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</si>
  <si>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</si>
  <si>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</si>
  <si>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</si>
  <si>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</si>
  <si>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</si>
  <si>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</si>
  <si>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</si>
  <si>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</si>
  <si>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</si>
  <si>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</si>
  <si>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</si>
  <si>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</si>
  <si>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</si>
  <si>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</si>
  <si>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</si>
  <si>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</si>
  <si>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</si>
  <si>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</si>
  <si>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</si>
  <si>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</si>
  <si>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</si>
  <si>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</si>
  <si>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</si>
  <si>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</si>
  <si>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</si>
  <si>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</si>
  <si>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</si>
  <si>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</si>
  <si>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</si>
  <si>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</si>
  <si>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</si>
  <si>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</si>
  <si>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</si>
  <si>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</si>
  <si>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</si>
  <si>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</si>
  <si>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</si>
  <si>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</si>
  <si>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</si>
  <si>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</si>
  <si>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</si>
  <si>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</si>
  <si>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</si>
  <si>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</si>
  <si>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</si>
  <si>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</si>
  <si>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</si>
  <si>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</si>
  <si>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</si>
  <si>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</si>
  <si>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</si>
  <si>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</si>
  <si>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</si>
  <si>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</si>
  <si>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</si>
  <si>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</si>
  <si>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</si>
  <si>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</si>
  <si>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</si>
  <si>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</si>
  <si>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</si>
  <si>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</si>
  <si>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</si>
  <si>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</si>
  <si>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</si>
  <si>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</si>
  <si>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</si>
  <si>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</si>
  <si>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</si>
  <si>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</si>
  <si>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</si>
  <si>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</si>
  <si>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</si>
  <si>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</si>
  <si>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</si>
  <si>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</si>
  <si>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</si>
  <si>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</si>
  <si>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</si>
  <si>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</si>
  <si>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</si>
  <si>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</si>
  <si>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</si>
  <si>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</si>
  <si>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</si>
  <si>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</si>
  <si>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</si>
  <si>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</si>
  <si>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</si>
  <si>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</si>
  <si>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</si>
  <si>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</si>
  <si>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</si>
  <si>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</si>
  <si>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</si>
  <si>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</si>
  <si>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</si>
  <si>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</si>
  <si>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</si>
  <si>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</si>
  <si>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</si>
  <si>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</si>
  <si>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</si>
  <si>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</si>
  <si>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</si>
  <si>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</si>
  <si>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</si>
  <si>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</si>
  <si>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</si>
  <si>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</si>
  <si>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</si>
  <si>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</si>
  <si>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</si>
  <si>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</si>
  <si>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</si>
  <si>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</si>
  <si>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</si>
  <si>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</si>
  <si>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</si>
  <si>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</si>
  <si>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</si>
  <si>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</si>
  <si>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</si>
  <si>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</si>
  <si>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</si>
  <si>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</si>
  <si>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</si>
  <si>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</si>
  <si>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</si>
  <si>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</si>
  <si>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</si>
  <si>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</si>
  <si>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</si>
  <si>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</si>
  <si>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</si>
  <si>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</si>
  <si>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</si>
  <si>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</si>
  <si>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</si>
  <si>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</si>
  <si>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</si>
  <si>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</si>
  <si>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</si>
  <si>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</si>
  <si>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</si>
  <si>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</si>
  <si>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</si>
  <si>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</si>
  <si>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</si>
  <si>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</si>
  <si>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</si>
  <si>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</si>
  <si>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</si>
  <si>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</si>
  <si>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</si>
  <si>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</si>
  <si>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</si>
  <si>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</si>
  <si>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</si>
  <si>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</si>
  <si>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</si>
  <si>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</si>
  <si>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</si>
  <si>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</si>
  <si>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</si>
  <si>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</si>
  <si>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</si>
  <si>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</si>
  <si>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</si>
  <si>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</si>
  <si>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</si>
  <si>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</si>
  <si>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</si>
  <si>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</si>
  <si>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</si>
  <si>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</si>
  <si>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</si>
  <si>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</si>
  <si>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</si>
  <si>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</si>
  <si>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</si>
  <si>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</si>
  <si>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</si>
  <si>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</si>
  <si>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</si>
  <si>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</si>
  <si>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</si>
  <si>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</si>
  <si>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</si>
  <si>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</si>
  <si>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</si>
  <si>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</si>
  <si>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</si>
  <si>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</si>
  <si>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</si>
  <si>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</si>
  <si>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</si>
  <si>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</si>
  <si>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</si>
  <si>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</si>
  <si>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</si>
  <si>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</si>
  <si>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</si>
  <si>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</si>
  <si>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</si>
  <si>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</si>
  <si>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</si>
  <si>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</si>
  <si>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</si>
  <si>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</si>
  <si>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</si>
  <si>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</si>
  <si>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</si>
  <si>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</si>
  <si>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</si>
  <si>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</si>
  <si>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</si>
  <si>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</si>
  <si>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</si>
  <si>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</si>
  <si>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</si>
  <si>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</si>
  <si>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</si>
  <si>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</si>
  <si>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</si>
  <si>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</si>
  <si>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</si>
  <si>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</si>
  <si>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</si>
  <si>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</si>
  <si>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</si>
  <si>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</si>
  <si>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</si>
  <si>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</si>
  <si>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</si>
  <si>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</si>
  <si>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</si>
  <si>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</si>
  <si>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</si>
  <si>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</si>
  <si>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</si>
  <si>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</si>
  <si>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</si>
  <si>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</si>
  <si>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</si>
  <si>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</si>
  <si>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</si>
  <si>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</si>
  <si>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</si>
  <si>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</si>
  <si>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</si>
  <si>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</si>
  <si>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</si>
  <si>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</si>
  <si>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</si>
  <si>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</si>
  <si>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</si>
  <si>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</si>
  <si>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</si>
  <si>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</si>
  <si>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</si>
  <si>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</si>
  <si>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</si>
  <si>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</si>
  <si>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</si>
  <si>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</si>
  <si>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</si>
  <si>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</si>
  <si>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</si>
  <si>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</si>
  <si>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</si>
  <si>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</si>
  <si>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</si>
  <si>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</si>
  <si>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</si>
  <si>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</si>
  <si>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</si>
  <si>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</si>
  <si>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</si>
  <si>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</si>
  <si>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</si>
  <si>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</si>
  <si>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</si>
  <si>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</si>
  <si>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</si>
  <si>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</si>
  <si>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</si>
  <si>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</si>
  <si>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</si>
  <si>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</si>
  <si>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</si>
  <si>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</si>
  <si>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</si>
  <si>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</si>
  <si>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</si>
  <si>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</si>
  <si>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</si>
  <si>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</si>
  <si>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</si>
  <si>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</si>
  <si>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</si>
  <si>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</si>
  <si>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</si>
  <si>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</si>
  <si>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</si>
  <si>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</si>
  <si>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</si>
  <si>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</si>
  <si>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</si>
  <si>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</si>
  <si>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</si>
  <si>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</si>
  <si>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</si>
  <si>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</si>
  <si>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</si>
  <si>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</si>
  <si>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</si>
  <si>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</si>
  <si>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</si>
  <si>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</si>
  <si>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</si>
  <si>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</si>
  <si>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</si>
  <si>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</si>
  <si>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</si>
  <si>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</si>
  <si>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</si>
  <si>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</si>
  <si>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</si>
  <si>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</si>
  <si>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</si>
  <si>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</si>
  <si>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</si>
  <si>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</si>
  <si>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</si>
  <si>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</si>
  <si>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</si>
  <si>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</si>
  <si>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</si>
  <si>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</si>
  <si>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</si>
  <si>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</si>
  <si>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</si>
  <si>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</si>
  <si>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</si>
  <si>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</si>
  <si>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</si>
  <si>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</si>
  <si>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</si>
  <si>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</si>
  <si>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</si>
  <si>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</si>
  <si>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</si>
  <si>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</si>
  <si>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</si>
  <si>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</si>
  <si>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</si>
  <si>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</si>
  <si>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</si>
  <si>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</si>
  <si>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</si>
  <si>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</si>
  <si>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</si>
  <si>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</si>
  <si>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</si>
  <si>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</si>
  <si>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</si>
  <si>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</si>
  <si>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</si>
  <si>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</si>
  <si>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</si>
  <si>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</si>
  <si>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</si>
  <si>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</si>
  <si>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</si>
  <si>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</si>
  <si>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</si>
  <si>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</si>
  <si>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</si>
  <si>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</si>
  <si>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</si>
  <si>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</si>
  <si>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</si>
  <si>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</si>
  <si>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</si>
  <si>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</si>
  <si>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</si>
  <si>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</si>
  <si>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</si>
  <si>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</si>
  <si>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</si>
  <si>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</si>
  <si>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</si>
  <si>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</si>
  <si>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</si>
  <si>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</si>
  <si>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</si>
  <si>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</si>
  <si>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</si>
  <si>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</si>
  <si>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</si>
  <si>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</si>
  <si>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</si>
  <si>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</si>
  <si>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</si>
  <si>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</si>
  <si>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</si>
  <si>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</si>
  <si>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</si>
  <si>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</si>
  <si>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</si>
  <si>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</si>
  <si>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</si>
  <si>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</si>
  <si>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</si>
  <si>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</si>
  <si>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</si>
  <si>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</si>
  <si>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</si>
  <si>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</si>
  <si>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</si>
  <si>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</si>
  <si>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</si>
  <si>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</si>
  <si>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</si>
  <si>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</si>
  <si>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</si>
  <si>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</si>
  <si>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</si>
  <si>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</si>
  <si>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</si>
  <si>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</si>
  <si>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</si>
  <si>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</si>
  <si>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</si>
  <si>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</si>
  <si>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</si>
  <si>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</si>
  <si>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</si>
  <si>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</si>
  <si>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</si>
  <si>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</si>
  <si>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</si>
  <si>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</si>
  <si>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</si>
  <si>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</si>
  <si>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</si>
  <si>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</si>
  <si>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</si>
  <si>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</si>
  <si>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</si>
  <si>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</si>
  <si>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</si>
  <si>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</si>
  <si>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</si>
  <si>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</si>
  <si>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</si>
  <si>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</si>
  <si>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</si>
  <si>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</si>
  <si>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</si>
  <si>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</si>
  <si>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</si>
  <si>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</si>
  <si>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</si>
  <si>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</si>
  <si>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</si>
  <si>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</si>
  <si>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</si>
  <si>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</si>
  <si>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</si>
  <si>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</si>
  <si>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</si>
  <si>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</si>
  <si>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</si>
  <si>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</si>
  <si>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</si>
  <si>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</si>
  <si>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</si>
  <si>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</si>
  <si>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</si>
  <si>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</si>
  <si>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</si>
  <si>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</si>
  <si>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</si>
  <si>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</si>
  <si>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</si>
  <si>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</si>
  <si>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</si>
  <si>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</si>
  <si>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</si>
  <si>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</si>
  <si>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</si>
  <si>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</si>
  <si>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</si>
  <si>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</si>
  <si>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</si>
  <si>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</si>
  <si>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</si>
  <si>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</si>
  <si>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</si>
  <si>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</si>
  <si>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</si>
  <si>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</si>
  <si>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</si>
  <si>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</si>
  <si>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</si>
  <si>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</si>
  <si>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</si>
  <si>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</si>
  <si>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</si>
  <si>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</si>
  <si>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</si>
  <si>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</si>
  <si>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</si>
  <si>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</si>
  <si>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</si>
  <si>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</si>
  <si>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</si>
  <si>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</si>
  <si>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</si>
  <si>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</si>
  <si>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</si>
  <si>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</si>
  <si>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</si>
  <si>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</si>
  <si>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</si>
  <si>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</si>
  <si>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</si>
  <si>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</si>
  <si>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</si>
  <si>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</si>
  <si>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</si>
  <si>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</si>
  <si>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</si>
  <si>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</si>
  <si>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</si>
  <si>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</si>
  <si>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</si>
  <si>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</si>
  <si>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</si>
  <si>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</si>
  <si>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</si>
  <si>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</si>
  <si>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</si>
  <si>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</si>
  <si>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</si>
  <si>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</si>
  <si>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</si>
  <si>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</si>
  <si>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</si>
  <si>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</si>
  <si>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</si>
  <si>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</si>
  <si>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</si>
  <si>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</si>
  <si>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</si>
  <si>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</si>
  <si>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</si>
  <si>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</si>
  <si>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</si>
  <si>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</si>
  <si>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</si>
  <si>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</si>
  <si>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</si>
  <si>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</si>
  <si>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</si>
  <si>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</si>
  <si>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</si>
  <si>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</si>
  <si>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</si>
  <si>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</si>
  <si>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</si>
  <si>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</si>
  <si>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</si>
  <si>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</si>
  <si>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</si>
  <si>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</si>
  <si>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</si>
  <si>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</si>
  <si>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</si>
  <si>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</si>
  <si>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</si>
  <si>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</si>
  <si>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</si>
  <si>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</si>
  <si>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</si>
  <si>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</si>
  <si>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</si>
  <si>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</si>
  <si>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</si>
  <si>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</si>
  <si>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</si>
  <si>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</si>
  <si>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</si>
  <si>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</si>
  <si>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</si>
  <si>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</si>
  <si>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</si>
  <si>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</si>
  <si>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</si>
  <si>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</si>
  <si>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</si>
  <si>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</si>
  <si>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</si>
  <si>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</si>
  <si>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</si>
  <si>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</si>
  <si>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</si>
  <si>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</si>
  <si>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</si>
  <si>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</si>
  <si>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</si>
  <si>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</si>
  <si>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</si>
  <si>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</si>
  <si>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</si>
  <si>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</si>
  <si>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</si>
  <si>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</si>
  <si>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</si>
  <si>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</si>
  <si>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</si>
  <si>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</si>
  <si>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</si>
  <si>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</si>
  <si>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</si>
  <si>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</si>
  <si>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</si>
  <si>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</si>
  <si>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</si>
  <si>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</si>
  <si>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</si>
  <si>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</si>
  <si>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</si>
  <si>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</si>
  <si>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</si>
  <si>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</si>
  <si>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</si>
  <si>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</si>
  <si>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</si>
  <si>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</si>
  <si>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</si>
  <si>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</si>
  <si>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</si>
  <si>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</si>
  <si>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</si>
  <si>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</si>
  <si>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</si>
  <si>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</si>
  <si>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</si>
  <si>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</si>
  <si>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</si>
  <si>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</si>
  <si>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</si>
  <si>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</si>
  <si>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</si>
  <si>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</si>
  <si>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</si>
  <si>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</si>
  <si>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</si>
  <si>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</si>
  <si>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</si>
  <si>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</si>
  <si>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</si>
  <si>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</si>
  <si>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</si>
  <si>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</si>
  <si>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</si>
  <si>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</si>
  <si>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</si>
  <si>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</si>
  <si>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</si>
  <si>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</si>
  <si>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</si>
  <si>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</si>
  <si>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</si>
  <si>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</si>
  <si>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</si>
  <si>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</si>
  <si>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</si>
  <si>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</si>
  <si>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</si>
  <si>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</si>
  <si>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</si>
  <si>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</si>
  <si>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</si>
  <si>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</si>
  <si>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</si>
  <si>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</si>
  <si>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</si>
  <si>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</si>
  <si>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</si>
  <si>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</si>
  <si>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</si>
  <si>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</si>
  <si>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</si>
  <si>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</si>
  <si>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</si>
  <si>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</si>
  <si>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</si>
  <si>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</si>
  <si>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</si>
  <si>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</si>
  <si>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</si>
  <si>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</si>
  <si>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</si>
  <si>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</si>
  <si>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</si>
  <si>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</si>
  <si>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</si>
  <si>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</si>
  <si>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</si>
  <si>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</si>
  <si>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</si>
  <si>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</si>
  <si>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</si>
  <si>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</si>
  <si>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</si>
  <si>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</si>
  <si>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</si>
  <si>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</si>
  <si>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</si>
  <si>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</si>
  <si>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</si>
  <si>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</si>
  <si>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</si>
  <si>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</si>
  <si>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</si>
  <si>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</si>
  <si>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</si>
  <si>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</si>
  <si>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</si>
  <si>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</si>
  <si>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</si>
  <si>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</si>
  <si>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</si>
  <si>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</si>
  <si>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</si>
  <si>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</si>
  <si>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</si>
  <si>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</si>
  <si>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</si>
  <si>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</si>
  <si>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</si>
  <si>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</si>
  <si>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</si>
  <si>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</si>
  <si>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</si>
  <si>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</si>
  <si>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</si>
  <si>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</si>
  <si>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</si>
  <si>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</si>
  <si>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</si>
  <si>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</si>
  <si>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</si>
  <si>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</si>
  <si>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</si>
  <si>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</si>
  <si>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</si>
  <si>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</si>
  <si>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</si>
  <si>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</si>
  <si>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</si>
  <si>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</si>
  <si>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</si>
  <si>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</si>
  <si>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</si>
  <si>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</si>
  <si>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</si>
  <si>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</si>
  <si>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</si>
  <si>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</si>
  <si>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</si>
  <si>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</si>
  <si>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</si>
  <si>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</si>
  <si>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</si>
  <si>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</si>
  <si>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</si>
  <si>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</si>
  <si>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</si>
  <si>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</si>
  <si>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</si>
  <si>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</si>
  <si>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</si>
  <si>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</si>
  <si>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</si>
  <si>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</si>
  <si>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</si>
  <si>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</si>
  <si>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</si>
  <si>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</si>
  <si>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</si>
  <si>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</si>
  <si>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</si>
  <si>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</si>
  <si>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</si>
  <si>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</si>
  <si>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</si>
  <si>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</si>
  <si>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</si>
  <si>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</si>
  <si>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</si>
  <si>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</si>
  <si>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</si>
  <si>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</si>
  <si>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</si>
  <si>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</si>
  <si>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</si>
  <si>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</si>
  <si>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</si>
  <si>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</si>
  <si>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</si>
  <si>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</si>
  <si>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</si>
  <si>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</si>
  <si>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</si>
  <si>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</si>
  <si>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</si>
  <si>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</si>
  <si>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</si>
  <si>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</si>
  <si>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</si>
  <si>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</si>
  <si>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</si>
  <si>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</si>
  <si>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</si>
  <si>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</si>
  <si>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</si>
  <si>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</si>
  <si>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</si>
  <si>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</si>
  <si>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</si>
  <si>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</si>
  <si>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</si>
  <si>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</si>
  <si>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</si>
  <si>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</si>
  <si>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</si>
  <si>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</si>
  <si>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</si>
  <si>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</si>
  <si>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</si>
  <si>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</si>
  <si>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</si>
  <si>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</si>
  <si>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</si>
  <si>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</si>
  <si>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</si>
  <si>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</si>
  <si>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</si>
  <si>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</si>
  <si>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</si>
  <si>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</si>
  <si>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</si>
  <si>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</si>
  <si>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</si>
  <si>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</si>
  <si>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</si>
  <si>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</si>
  <si>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</si>
  <si>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</si>
  <si>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</si>
  <si>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</si>
  <si>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</si>
  <si>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</si>
  <si>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</si>
  <si>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</si>
  <si>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</si>
  <si>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</si>
  <si>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</si>
  <si>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</si>
  <si>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</si>
  <si>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</si>
  <si>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</si>
  <si>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</si>
  <si>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</si>
  <si>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</si>
  <si>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</si>
  <si>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</si>
  <si>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</si>
  <si>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</si>
  <si>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</si>
  <si>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</si>
  <si>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</si>
  <si>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</si>
  <si>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</si>
  <si>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</si>
  <si>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</si>
  <si>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</si>
  <si>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</si>
  <si>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</si>
  <si>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</si>
  <si>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</si>
  <si>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</si>
  <si>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</si>
  <si>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</si>
  <si>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</si>
  <si>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</si>
  <si>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</si>
  <si>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</si>
  <si>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</si>
  <si>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</si>
  <si>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</si>
  <si>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</si>
  <si>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</si>
  <si>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</si>
  <si>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</si>
  <si>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</si>
  <si>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</si>
  <si>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</si>
  <si>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</si>
  <si>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</si>
  <si>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</si>
  <si>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</si>
  <si>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</si>
  <si>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</si>
  <si>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</si>
  <si>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</si>
  <si>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</si>
  <si>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</si>
  <si>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</si>
  <si>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</si>
  <si>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</si>
  <si>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</si>
  <si>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</si>
  <si>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</si>
  <si>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</si>
  <si>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</si>
  <si>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</si>
  <si>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</si>
  <si>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</si>
  <si>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</si>
  <si>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</si>
  <si>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</si>
  <si>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</si>
  <si>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</si>
  <si>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</si>
  <si>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</si>
  <si>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</si>
  <si>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</si>
  <si>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</si>
  <si>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</si>
  <si>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</si>
  <si>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</si>
  <si>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</si>
  <si>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</si>
  <si>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</si>
  <si>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</si>
  <si>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</si>
  <si>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</si>
  <si>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</si>
  <si>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</si>
  <si>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</si>
  <si>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</si>
  <si>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</si>
  <si>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</si>
  <si>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</si>
  <si>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</si>
  <si>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</si>
  <si>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</si>
  <si>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</si>
  <si>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</si>
  <si>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</si>
  <si>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</si>
  <si>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</si>
  <si>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</si>
  <si>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</si>
  <si>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</si>
  <si>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</si>
  <si>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</si>
  <si>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</si>
  <si>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</si>
  <si>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</si>
  <si>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</si>
  <si>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</si>
  <si>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</si>
  <si>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</si>
  <si>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</si>
  <si>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</si>
  <si>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</si>
  <si>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</si>
  <si>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</si>
  <si>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</si>
  <si>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</si>
  <si>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</si>
  <si>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</si>
  <si>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</si>
  <si>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</si>
  <si>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</si>
  <si>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</si>
  <si>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</si>
  <si>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</si>
  <si>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</si>
  <si>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</si>
  <si>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</si>
  <si>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</si>
  <si>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</si>
  <si>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</si>
  <si>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</si>
  <si>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</si>
  <si>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</si>
  <si>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</si>
  <si>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</si>
  <si>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</si>
  <si>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</si>
  <si>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</si>
  <si>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</si>
  <si>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</si>
  <si>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</si>
  <si>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</si>
  <si>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</si>
  <si>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</si>
  <si>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</si>
  <si>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</si>
  <si>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</si>
  <si>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</si>
  <si>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</si>
  <si>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</si>
  <si>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</si>
  <si>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</si>
  <si>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</si>
  <si>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</si>
  <si>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</si>
  <si>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</si>
  <si>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</si>
  <si>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</si>
  <si>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</si>
  <si>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</si>
  <si>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</si>
  <si>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</si>
  <si>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</si>
  <si>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</si>
  <si>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</si>
  <si>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</si>
  <si>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</si>
  <si>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</si>
  <si>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</si>
  <si>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</si>
  <si>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</si>
  <si>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</si>
  <si>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</si>
  <si>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</si>
  <si>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</si>
  <si>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</si>
  <si>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</si>
  <si>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</si>
  <si>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</si>
  <si>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</si>
  <si>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</si>
  <si>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</si>
  <si>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</si>
  <si>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</si>
  <si>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</si>
  <si>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</si>
  <si>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</si>
  <si>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</si>
  <si>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</si>
  <si>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</si>
  <si>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</si>
  <si>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</si>
  <si>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</si>
  <si>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</si>
  <si>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</si>
  <si>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</si>
  <si>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</si>
  <si>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</si>
  <si>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</si>
  <si>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</si>
  <si>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</si>
  <si>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</si>
  <si>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</si>
  <si>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</si>
  <si>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</si>
  <si>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</si>
  <si>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</si>
  <si>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</si>
  <si>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</si>
  <si>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</si>
  <si>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</si>
  <si>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</si>
  <si>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</si>
  <si>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</si>
  <si>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</si>
  <si>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</si>
  <si>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</si>
  <si>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</si>
  <si>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</si>
  <si>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</si>
  <si>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</si>
  <si>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</si>
  <si>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</si>
  <si>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</si>
  <si>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</si>
  <si>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</si>
  <si>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</si>
  <si>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</si>
  <si>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</si>
  <si>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</si>
  <si>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</si>
  <si>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</si>
  <si>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</si>
  <si>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</si>
  <si>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</si>
  <si>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</si>
  <si>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</si>
  <si>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</si>
  <si>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</si>
  <si>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</si>
  <si>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</si>
  <si>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</si>
  <si>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</si>
  <si>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</si>
  <si>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</si>
  <si>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</si>
  <si>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</si>
  <si>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</si>
  <si>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</si>
  <si>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</si>
  <si>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</si>
  <si>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</si>
  <si>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</si>
  <si>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</si>
  <si>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</si>
  <si>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</si>
  <si>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</si>
  <si>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</si>
  <si>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</si>
  <si>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</si>
  <si>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</si>
  <si>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</si>
  <si>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</si>
  <si>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</si>
  <si>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</si>
  <si>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</si>
  <si>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</si>
  <si>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</si>
  <si>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</si>
  <si>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</si>
  <si>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</si>
  <si>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</si>
  <si>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</si>
  <si>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</si>
  <si>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</si>
  <si>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</si>
  <si>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</si>
  <si>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</si>
  <si>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</si>
  <si>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</si>
  <si>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</si>
  <si>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</si>
  <si>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</si>
  <si>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</si>
  <si>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</si>
  <si>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</si>
  <si>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</si>
  <si>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</si>
  <si>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</si>
  <si>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</si>
  <si>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</si>
  <si>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</si>
  <si>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</si>
  <si>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</si>
  <si>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</si>
  <si>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</si>
  <si>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</si>
  <si>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</si>
  <si>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</si>
  <si>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</si>
  <si>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</si>
  <si>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</si>
  <si>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</si>
  <si>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</si>
  <si>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</si>
  <si>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</si>
  <si>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</si>
  <si>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</si>
  <si>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</si>
  <si>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</si>
  <si>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</si>
  <si>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</si>
  <si>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</si>
  <si>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</si>
  <si>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</si>
  <si>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</si>
  <si>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</si>
  <si>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</si>
  <si>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</si>
  <si>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</si>
  <si>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</si>
  <si>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</si>
  <si>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</si>
  <si>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</si>
  <si>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</si>
  <si>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</si>
  <si>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</si>
  <si>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</si>
  <si>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</si>
  <si>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</si>
  <si>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</si>
  <si>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</si>
  <si>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</si>
  <si>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</si>
  <si>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</si>
  <si>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</si>
  <si>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</si>
  <si>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</si>
  <si>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</si>
  <si>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</si>
  <si>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</si>
  <si>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</si>
  <si>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</si>
  <si>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</si>
  <si>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</si>
  <si>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</si>
  <si>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</si>
  <si>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</si>
  <si>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</si>
  <si>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</si>
  <si>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</si>
  <si>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</si>
  <si>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</si>
  <si>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</si>
  <si>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</si>
  <si>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</si>
  <si>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</si>
  <si>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</si>
  <si>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</si>
  <si>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</si>
  <si>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</si>
  <si>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</si>
  <si>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</si>
  <si>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</si>
  <si>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</si>
  <si>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</si>
  <si>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</si>
  <si>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</si>
  <si>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</si>
  <si>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</si>
  <si>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</si>
  <si>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</si>
  <si>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</si>
  <si>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</si>
  <si>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</si>
  <si>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</si>
  <si>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</si>
  <si>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</si>
  <si>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</si>
  <si>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</si>
  <si>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</si>
  <si>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</si>
  <si>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</si>
  <si>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</si>
  <si>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</si>
  <si>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</si>
  <si>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</si>
  <si>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</si>
  <si>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</si>
  <si>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</si>
  <si>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</si>
  <si>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</si>
  <si>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</si>
  <si>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</si>
  <si>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</si>
  <si>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</si>
  <si>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</si>
  <si>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</si>
  <si>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</si>
  <si>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</si>
  <si>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</si>
  <si>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</si>
  <si>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</si>
  <si>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</si>
  <si>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</si>
  <si>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</si>
  <si>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</si>
  <si>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</si>
  <si>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</si>
  <si>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</si>
  <si>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</si>
  <si>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</si>
  <si>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</si>
  <si>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</si>
  <si>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</si>
  <si>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</si>
  <si>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</si>
  <si>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</si>
  <si>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</si>
  <si>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</si>
  <si>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</si>
  <si>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</si>
  <si>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</si>
  <si>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</si>
  <si>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</si>
  <si>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</si>
  <si>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</si>
  <si>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</si>
  <si>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</si>
  <si>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</si>
  <si>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</si>
  <si>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</si>
  <si>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</si>
  <si>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</si>
  <si>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</si>
  <si>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</si>
  <si>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</si>
  <si>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</si>
  <si>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</si>
  <si>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</si>
  <si>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</si>
  <si>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</si>
  <si>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</si>
  <si>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</si>
  <si>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</si>
  <si>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</si>
  <si>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</si>
  <si>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</si>
  <si>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</si>
  <si>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</si>
  <si>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</si>
  <si>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</si>
  <si>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</si>
  <si>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</si>
  <si>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</si>
  <si>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</si>
  <si>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</si>
  <si>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</si>
  <si>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</si>
  <si>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</si>
  <si>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</si>
  <si>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</si>
  <si>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</si>
  <si>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</si>
  <si>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</si>
  <si>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</si>
  <si>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</si>
  <si>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</si>
  <si>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</si>
  <si>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</si>
  <si>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</si>
  <si>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</si>
  <si>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</si>
  <si>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</si>
  <si>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</si>
  <si>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</si>
  <si>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</si>
  <si>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</si>
  <si>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</si>
  <si>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</si>
  <si>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</si>
  <si>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</si>
  <si>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</si>
  <si>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</si>
  <si>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</si>
  <si>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</si>
  <si>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</si>
  <si>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</si>
  <si>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</si>
  <si>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</si>
  <si>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</si>
  <si>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</si>
  <si>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</si>
  <si>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</si>
  <si>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</si>
  <si>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</si>
  <si>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</si>
  <si>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</si>
  <si>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</si>
  <si>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</si>
  <si>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</si>
  <si>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</si>
  <si>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</si>
  <si>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</si>
  <si>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</si>
  <si>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</si>
  <si>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</si>
  <si>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</si>
  <si>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</si>
  <si>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</si>
  <si>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</si>
  <si>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</si>
  <si>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</si>
  <si>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</si>
  <si>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</si>
  <si>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</si>
  <si>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</si>
  <si>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</si>
  <si>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</si>
  <si>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</si>
  <si>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</si>
  <si>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</si>
  <si>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</si>
  <si>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</si>
  <si>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</si>
  <si>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</si>
  <si>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</si>
  <si>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</si>
  <si>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</si>
  <si>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</si>
  <si>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</si>
  <si>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</si>
  <si>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</si>
  <si>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</si>
  <si>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</si>
  <si>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</si>
  <si>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</si>
  <si>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</si>
  <si>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</si>
  <si>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</si>
  <si>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</si>
  <si>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</si>
  <si>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</si>
  <si>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</si>
  <si>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</si>
  <si>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</si>
  <si>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</si>
  <si>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</si>
  <si>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</si>
  <si>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</si>
  <si>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</si>
  <si>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</si>
  <si>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</si>
  <si>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</si>
  <si>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</si>
  <si>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</si>
  <si>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</si>
  <si>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</si>
  <si>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</si>
  <si>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</si>
  <si>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</si>
  <si>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</si>
  <si>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</si>
  <si>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</si>
  <si>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</si>
  <si>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</si>
  <si>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</si>
  <si>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</si>
  <si>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</si>
  <si>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</si>
  <si>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</si>
  <si>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</si>
  <si>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</si>
  <si>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</si>
  <si>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</si>
  <si>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</si>
  <si>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</si>
  <si>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</si>
  <si>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</si>
  <si>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</si>
  <si>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</si>
  <si>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</si>
  <si>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</si>
  <si>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</si>
  <si>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</si>
  <si>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</si>
  <si>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</si>
  <si>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</si>
  <si>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</si>
  <si>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</si>
  <si>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</si>
  <si>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</si>
  <si>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</si>
  <si>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</si>
  <si>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</si>
  <si>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</si>
  <si>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</si>
  <si>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</si>
  <si>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</si>
  <si>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</si>
  <si>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</si>
  <si>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</si>
  <si>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</si>
  <si>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</si>
  <si>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</si>
  <si>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</si>
  <si>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</si>
  <si>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</si>
  <si>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</si>
  <si>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</si>
  <si>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</si>
  <si>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</si>
  <si>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</si>
  <si>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</si>
  <si>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</si>
  <si>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</si>
  <si>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</si>
  <si>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</si>
  <si>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</si>
  <si>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</si>
  <si>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</si>
  <si>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</si>
  <si>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</si>
  <si>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</si>
  <si>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</si>
  <si>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</si>
  <si>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</si>
  <si>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</si>
  <si>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</si>
  <si>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</si>
  <si>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</si>
  <si>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</si>
  <si>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</si>
  <si>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</si>
  <si>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</si>
  <si>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</si>
  <si>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</si>
  <si>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</si>
  <si>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</si>
  <si>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</si>
  <si>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</si>
  <si>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</si>
  <si>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</si>
  <si>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</si>
  <si>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</si>
  <si>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</si>
  <si>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</si>
  <si>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</si>
  <si>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</si>
  <si>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</si>
  <si>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</si>
  <si>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</si>
  <si>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</si>
  <si>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</si>
  <si>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</si>
  <si>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</si>
  <si>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</si>
  <si>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</si>
  <si>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</si>
  <si>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</si>
  <si>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</si>
  <si>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</si>
  <si>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</si>
  <si>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</si>
  <si>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</si>
  <si>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</si>
  <si>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</si>
  <si>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</si>
  <si>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</si>
  <si>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</si>
  <si>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</si>
  <si>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</si>
  <si>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</si>
  <si>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</si>
  <si>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</si>
  <si>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</si>
  <si>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</si>
  <si>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</si>
  <si>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</si>
  <si>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</si>
  <si>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</si>
  <si>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</si>
  <si>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</si>
  <si>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</si>
  <si>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</si>
  <si>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</si>
  <si>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</si>
  <si>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</si>
  <si>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</si>
  <si>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</si>
  <si>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</si>
  <si>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</si>
  <si>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</si>
  <si>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</si>
  <si>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</si>
  <si>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</si>
  <si>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</si>
  <si>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</si>
  <si>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</si>
  <si>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</si>
  <si>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</si>
  <si>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</si>
  <si>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</si>
  <si>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</si>
  <si>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</si>
  <si>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</si>
  <si>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</si>
  <si>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</si>
  <si>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</si>
  <si>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</si>
  <si>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</si>
  <si>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</si>
  <si>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</si>
  <si>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</si>
  <si>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</si>
  <si>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</si>
  <si>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</si>
  <si>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</si>
  <si>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</si>
  <si>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</si>
  <si>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</si>
  <si>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</si>
  <si>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</si>
  <si>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</si>
  <si>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</si>
  <si>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</si>
  <si>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</si>
  <si>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</si>
  <si>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</si>
  <si>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</si>
  <si>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</si>
  <si>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</si>
  <si>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</si>
  <si>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</si>
  <si>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</si>
  <si>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</si>
  <si>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</si>
  <si>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</si>
  <si>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</si>
  <si>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</si>
  <si>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</si>
  <si>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</si>
  <si>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</si>
  <si>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</si>
  <si>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</si>
  <si>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</si>
  <si>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</si>
  <si>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</si>
  <si>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</si>
  <si>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</si>
  <si>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</si>
  <si>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</si>
  <si>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</si>
  <si>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</si>
  <si>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</si>
  <si>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</si>
  <si>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</si>
  <si>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</si>
  <si>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</si>
  <si>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</si>
  <si>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</si>
  <si>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</si>
  <si>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</si>
  <si>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</si>
  <si>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</si>
  <si>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</si>
  <si>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</si>
  <si>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</si>
  <si>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</si>
  <si>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</si>
  <si>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</si>
  <si>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</si>
  <si>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</si>
  <si>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</si>
  <si>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</si>
  <si>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</si>
  <si>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</si>
  <si>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</si>
  <si>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</si>
  <si>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</si>
  <si>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</si>
  <si>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</si>
  <si>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</si>
  <si>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</si>
  <si>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</si>
  <si>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</si>
  <si>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</si>
  <si>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</si>
  <si>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</si>
  <si>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</si>
  <si>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</si>
  <si>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</si>
  <si>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</si>
  <si>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</si>
  <si>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</si>
  <si>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</si>
  <si>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</si>
  <si>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</si>
  <si>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</si>
  <si>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</si>
  <si>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</si>
  <si>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</si>
  <si>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</si>
  <si>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</si>
  <si>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</si>
  <si>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</si>
  <si>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</si>
  <si>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</si>
  <si>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</si>
  <si>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</si>
  <si>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</si>
  <si>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</si>
  <si>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</si>
  <si>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</si>
  <si>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</si>
  <si>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</si>
  <si>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</si>
  <si>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</si>
  <si>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</si>
  <si>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</si>
  <si>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</si>
  <si>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</si>
  <si>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</si>
  <si>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</si>
  <si>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</si>
  <si>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</si>
  <si>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</si>
  <si>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</si>
  <si>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</si>
  <si>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</si>
  <si>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</si>
  <si>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</si>
  <si>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</si>
  <si>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</si>
  <si>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</si>
  <si>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</si>
  <si>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</si>
  <si>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</si>
  <si>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</si>
  <si>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</si>
  <si>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</si>
  <si>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</si>
  <si>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</si>
  <si>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</si>
  <si>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</si>
  <si>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</si>
  <si>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</si>
  <si>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</si>
  <si>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</si>
  <si>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</si>
  <si>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</si>
  <si>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</si>
  <si>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</si>
  <si>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</si>
  <si>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</si>
  <si>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</si>
  <si>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</si>
  <si>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</si>
  <si>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</si>
  <si>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</si>
  <si>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</si>
  <si>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</si>
  <si>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</si>
  <si>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</si>
  <si>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</si>
  <si>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</si>
  <si>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</si>
  <si>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</si>
  <si>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</si>
  <si>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</si>
  <si>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</si>
  <si>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</si>
  <si>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</si>
  <si>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</si>
  <si>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</si>
  <si>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</si>
  <si>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</si>
  <si>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</si>
  <si>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</si>
  <si>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</si>
  <si>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</si>
  <si>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</si>
  <si>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</si>
  <si>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</si>
  <si>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</si>
  <si>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</si>
  <si>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</si>
  <si>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</si>
  <si>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</si>
  <si>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</si>
  <si>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</si>
  <si>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</si>
  <si>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</si>
  <si>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</si>
  <si>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</si>
  <si>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</si>
  <si>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</si>
  <si>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</si>
  <si>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</si>
  <si>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</si>
  <si>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</si>
  <si>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</si>
  <si>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</si>
  <si>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</si>
  <si>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</si>
  <si>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</si>
  <si>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</si>
  <si>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</si>
  <si>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</si>
  <si>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</si>
  <si>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</si>
  <si>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</si>
  <si>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</si>
  <si>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</si>
  <si>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</si>
  <si>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</si>
  <si>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</si>
  <si>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</si>
  <si>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</si>
  <si>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</si>
  <si>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</si>
  <si>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</si>
  <si>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</si>
  <si>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</si>
  <si>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</si>
  <si>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</si>
  <si>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</si>
  <si>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</si>
  <si>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</si>
  <si>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</si>
  <si>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</si>
  <si>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</si>
  <si>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</si>
  <si>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</si>
  <si>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</si>
  <si>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</si>
  <si>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</si>
  <si>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</si>
  <si>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</si>
  <si>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</si>
  <si>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</si>
  <si>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</si>
  <si>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</si>
  <si>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</si>
  <si>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</si>
  <si>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</si>
  <si>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</si>
  <si>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</si>
  <si>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</si>
  <si>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</si>
  <si>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</si>
  <si>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</si>
  <si>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</si>
  <si>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</si>
  <si>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</si>
  <si>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</si>
  <si>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</si>
  <si>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</si>
  <si>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</si>
  <si>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</si>
  <si>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</si>
  <si>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</si>
  <si>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</si>
  <si>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</si>
  <si>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</si>
  <si>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</si>
  <si>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</si>
  <si>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</si>
  <si>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</si>
  <si>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</si>
  <si>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</si>
  <si>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</si>
  <si>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</si>
  <si>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</si>
  <si>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</si>
  <si>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</si>
  <si>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</si>
  <si>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</si>
  <si>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</si>
  <si>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</si>
  <si>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</si>
  <si>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</si>
  <si>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</si>
  <si>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</si>
  <si>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</si>
  <si>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</si>
  <si>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</si>
  <si>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</si>
  <si>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</si>
  <si>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</si>
  <si>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</si>
  <si>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</si>
  <si>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</si>
  <si>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</si>
  <si>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</si>
  <si>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</si>
  <si>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</si>
  <si>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</si>
  <si>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</si>
  <si>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</si>
  <si>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</si>
  <si>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</si>
  <si>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</si>
  <si>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</si>
  <si>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</si>
  <si>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</si>
  <si>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</si>
  <si>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</si>
  <si>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</si>
  <si>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</si>
  <si>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</si>
  <si>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</si>
  <si>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</si>
  <si>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</si>
  <si>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</si>
  <si>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</si>
  <si>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</si>
  <si>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</si>
  <si>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</si>
  <si>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</si>
  <si>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</si>
  <si>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</si>
  <si>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</si>
  <si>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</si>
  <si>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</si>
  <si>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</si>
  <si>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</si>
  <si>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</si>
  <si>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</si>
  <si>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</si>
  <si>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</si>
  <si>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</si>
  <si>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</si>
  <si>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</si>
  <si>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</si>
  <si>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</si>
  <si>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</si>
  <si>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</si>
  <si>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</si>
  <si>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</si>
  <si>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</si>
  <si>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</si>
  <si>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</si>
  <si>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</si>
  <si>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</si>
  <si>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</si>
  <si>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</si>
  <si>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</si>
  <si>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</si>
  <si>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</si>
  <si>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</si>
  <si>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</si>
  <si>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</si>
  <si>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</si>
  <si>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</si>
  <si>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</si>
  <si>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</si>
  <si>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</si>
  <si>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</si>
  <si>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</si>
  <si>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</si>
  <si>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</si>
  <si>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</si>
  <si>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</si>
  <si>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</si>
  <si>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</si>
  <si>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</si>
  <si>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</si>
  <si>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</si>
  <si>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</si>
  <si>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</si>
  <si>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</si>
  <si>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</si>
  <si>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</si>
  <si>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</si>
  <si>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</si>
  <si>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</si>
  <si>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</si>
  <si>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</si>
  <si>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</si>
  <si>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</si>
  <si>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</si>
  <si>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</si>
  <si>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</si>
  <si>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</si>
  <si>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</si>
  <si>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</si>
  <si>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</si>
  <si>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</si>
  <si>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</si>
  <si>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</si>
  <si>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</si>
  <si>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</si>
  <si>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</si>
  <si>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</si>
  <si>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</si>
  <si>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</si>
  <si>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</si>
  <si>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</si>
  <si>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</si>
  <si>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</si>
  <si>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</si>
  <si>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</si>
  <si>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</si>
  <si>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</si>
  <si>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</si>
  <si>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</si>
  <si>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</si>
  <si>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</si>
  <si>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</si>
  <si>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</si>
  <si>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</si>
  <si>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</si>
  <si>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</si>
  <si>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</si>
  <si>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</si>
  <si>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</si>
  <si>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</si>
  <si>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</si>
  <si>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</si>
  <si>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</si>
  <si>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</si>
  <si>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</si>
  <si>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</si>
  <si>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</si>
  <si>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</si>
  <si>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</si>
  <si>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</si>
  <si>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</si>
  <si>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</si>
  <si>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</si>
  <si>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</si>
  <si>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</si>
  <si>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</si>
  <si>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</si>
  <si>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</si>
  <si>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</si>
  <si>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</si>
  <si>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</si>
  <si>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</si>
  <si>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</si>
  <si>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</si>
  <si>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</si>
  <si>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</si>
  <si>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</si>
  <si>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</si>
  <si>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</si>
  <si>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</si>
  <si>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</si>
  <si>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</si>
  <si>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</si>
  <si>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</si>
  <si>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</si>
  <si>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</si>
  <si>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</si>
  <si>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</si>
  <si>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</si>
  <si>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</si>
  <si>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</si>
  <si>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</si>
  <si>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</si>
  <si>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</si>
  <si>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</si>
  <si>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</si>
  <si>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</si>
  <si>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</si>
  <si>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</si>
  <si>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</si>
  <si>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</si>
  <si>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</si>
  <si>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</si>
  <si>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</si>
  <si>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</si>
  <si>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</si>
  <si>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</si>
  <si>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</si>
  <si>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</si>
  <si>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</si>
  <si>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</si>
  <si>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</si>
  <si>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</si>
  <si>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</si>
  <si>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</si>
  <si>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</si>
  <si>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</si>
  <si>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</si>
  <si>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</si>
  <si>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</si>
  <si>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</si>
  <si>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</si>
  <si>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</si>
  <si>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</si>
  <si>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</si>
  <si>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</si>
  <si>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</si>
  <si>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</si>
  <si>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</si>
  <si>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</si>
  <si>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</si>
  <si>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</si>
  <si>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</si>
  <si>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</si>
  <si>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</si>
  <si>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</si>
  <si>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</si>
  <si>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</si>
  <si>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</si>
  <si>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</si>
  <si>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</si>
  <si>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</si>
  <si>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</si>
  <si>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</si>
  <si>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</si>
  <si>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</si>
  <si>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</si>
  <si>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</si>
  <si>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</si>
  <si>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</si>
  <si>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</si>
  <si>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</si>
  <si>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</si>
  <si>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</si>
  <si>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</si>
  <si>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</si>
  <si>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</si>
  <si>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</si>
  <si>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</si>
  <si>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</si>
  <si>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</si>
  <si>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</si>
  <si>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</si>
  <si>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</si>
  <si>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</si>
  <si>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</si>
  <si>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</si>
  <si>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</si>
  <si>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</si>
  <si>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</si>
  <si>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</si>
  <si>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</si>
  <si>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</si>
  <si>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</si>
  <si>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</si>
  <si>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</si>
  <si>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</si>
  <si>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</si>
  <si>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</si>
  <si>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</si>
  <si>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</si>
  <si>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</si>
  <si>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</si>
  <si>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</si>
  <si>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</si>
  <si>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</si>
  <si>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</si>
  <si>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</si>
  <si>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</si>
  <si>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</si>
  <si>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</si>
  <si>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</si>
  <si>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</si>
  <si>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</si>
  <si>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</si>
  <si>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</si>
  <si>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</si>
  <si>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</si>
  <si>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</si>
  <si>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</si>
  <si>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</si>
  <si>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</si>
  <si>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</si>
  <si>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</si>
  <si>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</si>
  <si>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</si>
  <si>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</si>
  <si>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</si>
  <si>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</si>
  <si>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</si>
  <si>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</si>
  <si>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</si>
  <si>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</si>
  <si>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</si>
  <si>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</si>
  <si>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</si>
  <si>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</si>
  <si>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</si>
  <si>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</si>
  <si>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</si>
  <si>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</si>
  <si>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</si>
  <si>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</si>
  <si>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</si>
  <si>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</si>
  <si>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</si>
  <si>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</si>
  <si>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</si>
  <si>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</si>
  <si>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</si>
  <si>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</si>
  <si>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</si>
  <si>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</si>
  <si>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</si>
  <si>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</si>
  <si>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</si>
  <si>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</si>
  <si>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</si>
  <si>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</si>
  <si>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</si>
  <si>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</si>
  <si>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</si>
  <si>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</si>
  <si>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</si>
  <si>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</si>
  <si>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</si>
  <si>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</si>
  <si>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</si>
  <si>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</si>
  <si>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</si>
  <si>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</si>
  <si>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</si>
  <si>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</si>
  <si>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</si>
  <si>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</si>
  <si>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</si>
  <si>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</si>
  <si>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</si>
  <si>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</si>
  <si>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</si>
  <si>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</si>
  <si>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</si>
  <si>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</si>
  <si>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</si>
  <si>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</si>
  <si>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</si>
  <si>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</si>
  <si>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</si>
  <si>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</si>
  <si>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</si>
  <si>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</si>
  <si>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</si>
  <si>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</si>
  <si>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</si>
  <si>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</si>
  <si>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</si>
  <si>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</si>
  <si>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</si>
  <si>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</si>
  <si>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</si>
  <si>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</si>
  <si>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</si>
  <si>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</si>
  <si>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</si>
  <si>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</si>
  <si>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</si>
  <si>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</si>
  <si>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</si>
  <si>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</si>
  <si>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</si>
  <si>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</si>
  <si>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</si>
  <si>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</si>
  <si>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</si>
  <si>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</si>
  <si>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</si>
  <si>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</si>
  <si>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</si>
  <si>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</si>
  <si>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</si>
  <si>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</si>
  <si>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</si>
  <si>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</si>
  <si>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</si>
  <si>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</si>
  <si>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</si>
  <si>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</si>
  <si>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</si>
  <si>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</si>
  <si>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</si>
  <si>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</si>
  <si>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</si>
  <si>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</si>
  <si>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</si>
  <si>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</si>
  <si>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</si>
  <si>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</si>
  <si>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</si>
  <si>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</si>
  <si>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</si>
  <si>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</si>
  <si>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</si>
  <si>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</si>
  <si>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</si>
  <si>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</si>
  <si>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</si>
  <si>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</si>
  <si>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</si>
  <si>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</si>
  <si>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</si>
  <si>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</si>
  <si>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</si>
  <si>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</si>
  <si>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</si>
  <si>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</si>
  <si>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</si>
  <si>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</si>
  <si>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</si>
  <si>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</si>
  <si>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</si>
  <si>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</si>
  <si>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</si>
  <si>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</si>
  <si>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</si>
  <si>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</si>
  <si>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</si>
  <si>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</si>
  <si>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</si>
  <si>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</si>
  <si>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</si>
  <si>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</si>
  <si>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</si>
  <si>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</si>
  <si>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</si>
  <si>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</si>
  <si>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</si>
  <si>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</si>
  <si>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</si>
  <si>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</si>
  <si>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</si>
  <si>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</si>
  <si>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</si>
  <si>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</si>
  <si>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</si>
  <si>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</si>
  <si>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</si>
  <si>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</si>
  <si>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</si>
  <si>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</si>
  <si>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</si>
  <si>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</si>
  <si>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</si>
  <si>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</si>
  <si>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</si>
  <si>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</si>
  <si>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</si>
  <si>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</si>
  <si>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</si>
  <si>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</si>
  <si>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</si>
  <si>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</si>
  <si>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</si>
  <si>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</si>
  <si>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</si>
  <si>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</si>
  <si>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</si>
  <si>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</si>
  <si>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</si>
  <si>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</si>
  <si>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</si>
  <si>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</si>
  <si>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</si>
  <si>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</si>
  <si>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</si>
  <si>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</si>
  <si>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</si>
  <si>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</si>
  <si>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</si>
  <si>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</si>
  <si>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</si>
  <si>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</si>
  <si>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</si>
  <si>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</si>
  <si>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</si>
  <si>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</si>
  <si>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</si>
  <si>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</si>
  <si>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</si>
  <si>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</si>
  <si>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</si>
  <si>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</si>
  <si>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</si>
  <si>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</si>
  <si>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</si>
  <si>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</si>
  <si>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</si>
  <si>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</si>
  <si>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</si>
  <si>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</si>
  <si>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</si>
  <si>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</si>
  <si>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</si>
  <si>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</si>
  <si>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</si>
  <si>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</si>
  <si>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</si>
  <si>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</si>
  <si>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</si>
  <si>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</si>
  <si>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</si>
  <si>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</si>
  <si>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</si>
  <si>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</si>
  <si>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</si>
  <si>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</si>
  <si>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</si>
  <si>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</si>
  <si>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</si>
  <si>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</si>
  <si>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</si>
  <si>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</si>
  <si>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</si>
  <si>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</si>
  <si>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</si>
  <si>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</si>
  <si>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</si>
  <si>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</si>
  <si>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</si>
  <si>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</si>
  <si>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</si>
  <si>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</si>
  <si>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</si>
  <si>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</si>
  <si>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</si>
  <si>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</si>
  <si>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</si>
  <si>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</si>
  <si>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</si>
  <si>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</si>
  <si>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</si>
  <si>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</si>
  <si>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</si>
  <si>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</si>
  <si>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</si>
  <si>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</si>
  <si>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</si>
  <si>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</si>
  <si>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</si>
  <si>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</si>
  <si>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</si>
  <si>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</si>
  <si>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</si>
  <si>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</si>
  <si>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</si>
  <si>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</si>
  <si>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</si>
  <si>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</si>
  <si>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</si>
  <si>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</si>
  <si>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</si>
  <si>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</si>
  <si>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</si>
  <si>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</si>
  <si>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</si>
  <si>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</si>
  <si>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</si>
  <si>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</si>
  <si>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</si>
  <si>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</si>
  <si>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</si>
  <si>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</si>
  <si>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</si>
  <si>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</si>
  <si>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</si>
  <si>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</si>
  <si>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</si>
  <si>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</si>
  <si>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</si>
  <si>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</si>
  <si>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</si>
  <si>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</si>
  <si>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</si>
  <si>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</si>
  <si>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</si>
  <si>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</si>
  <si>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</si>
  <si>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</si>
  <si>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</si>
  <si>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</si>
  <si>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</si>
  <si>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</si>
  <si>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</si>
  <si>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</si>
  <si>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</si>
  <si>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</si>
  <si>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</si>
  <si>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</si>
  <si>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</si>
  <si>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</si>
  <si>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</si>
  <si>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</si>
  <si>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</si>
  <si>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</si>
  <si>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</si>
  <si>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</si>
  <si>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</si>
  <si>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</si>
  <si>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</si>
  <si>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</si>
  <si>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</si>
  <si>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</si>
  <si>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</si>
  <si>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</si>
  <si>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</si>
  <si>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</si>
  <si>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</si>
  <si>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</si>
  <si>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</si>
  <si>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</si>
  <si>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</si>
  <si>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</si>
  <si>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</si>
  <si>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</si>
  <si>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</si>
  <si>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</si>
  <si>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</si>
  <si>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</si>
  <si>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</si>
  <si>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</si>
  <si>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</si>
  <si>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</si>
  <si>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</si>
  <si>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</si>
  <si>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</si>
  <si>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</si>
  <si>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</si>
  <si>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</si>
  <si>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</si>
  <si>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</si>
  <si>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</si>
  <si>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</si>
  <si>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</si>
  <si>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</si>
  <si>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</si>
  <si>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</si>
  <si>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</si>
  <si>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</si>
  <si>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</si>
  <si>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</si>
  <si>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</si>
  <si>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</si>
  <si>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</si>
  <si>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</si>
  <si>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</si>
  <si>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</si>
  <si>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</si>
  <si>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</si>
  <si>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</si>
  <si>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</si>
  <si>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</si>
  <si>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</si>
  <si>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</si>
  <si>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</si>
  <si>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</si>
  <si>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</si>
  <si>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</si>
  <si>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</si>
  <si>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</si>
  <si>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</si>
  <si>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</si>
  <si>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</si>
  <si>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</si>
  <si>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</si>
  <si>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</si>
  <si>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</si>
  <si>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</si>
  <si>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</si>
  <si>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</si>
  <si>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</si>
  <si>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</si>
  <si>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</si>
  <si>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</si>
  <si>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</si>
  <si>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</si>
  <si>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</si>
  <si>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</si>
  <si>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</si>
  <si>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</si>
  <si>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</si>
  <si>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</si>
  <si>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</si>
  <si>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</si>
  <si>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</si>
  <si>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</si>
  <si>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</si>
  <si>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</si>
  <si>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</si>
  <si>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</si>
  <si>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</si>
  <si>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</si>
  <si>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</si>
  <si>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</si>
  <si>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</si>
  <si>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</si>
  <si>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</si>
  <si>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</si>
  <si>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</si>
  <si>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</si>
  <si>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</si>
  <si>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</si>
  <si>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</si>
  <si>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</si>
  <si>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</si>
  <si>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</si>
  <si>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</si>
  <si>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</si>
  <si>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</si>
  <si>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</si>
  <si>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</si>
  <si>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</si>
  <si>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</si>
  <si>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</si>
  <si>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</si>
  <si>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</si>
  <si>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</si>
  <si>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</si>
  <si>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</si>
  <si>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</si>
  <si>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</si>
  <si>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</si>
  <si>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</si>
  <si>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</si>
  <si>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</si>
  <si>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</si>
  <si>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</si>
  <si>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</si>
  <si>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</si>
  <si>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</si>
  <si>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</si>
  <si>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</si>
  <si>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</si>
  <si>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</si>
  <si>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</si>
  <si>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</si>
  <si>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</si>
  <si>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</si>
  <si>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</si>
  <si>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</si>
  <si>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</si>
  <si>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</si>
  <si>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</si>
  <si>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</si>
  <si>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</si>
  <si>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</si>
  <si>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</si>
  <si>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</si>
  <si>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</si>
  <si>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</si>
  <si>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</si>
  <si>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</si>
  <si>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</si>
  <si>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</si>
  <si>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</si>
  <si>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</si>
  <si>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</si>
  <si>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</si>
  <si>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</si>
  <si>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</si>
  <si>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</si>
  <si>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</si>
  <si>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</si>
  <si>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</si>
  <si>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</si>
  <si>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</si>
  <si>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</si>
  <si>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</si>
  <si>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</si>
  <si>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</si>
  <si>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</si>
  <si>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</si>
  <si>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</si>
  <si>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</si>
  <si>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</si>
  <si>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</si>
  <si>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</si>
  <si>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</si>
  <si>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</si>
  <si>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</si>
  <si>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</si>
  <si>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</si>
  <si>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</si>
  <si>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</si>
  <si>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</si>
  <si>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</si>
  <si>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</si>
  <si>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</si>
  <si>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</si>
  <si>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</si>
  <si>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</si>
  <si>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</si>
  <si>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</si>
  <si>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</si>
  <si>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</si>
  <si>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</si>
  <si>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</si>
  <si>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</si>
  <si>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</si>
  <si>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</si>
  <si>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</si>
  <si>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</si>
  <si>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</si>
  <si>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</si>
  <si>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</si>
  <si>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</si>
  <si>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</si>
  <si>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</si>
  <si>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</si>
  <si>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</si>
  <si>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</si>
  <si>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</si>
  <si>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</si>
  <si>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</si>
  <si>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</si>
  <si>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</si>
  <si>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</si>
  <si>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</si>
  <si>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</si>
  <si>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</si>
  <si>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</si>
  <si>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</si>
  <si>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</si>
  <si>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</si>
  <si>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</si>
  <si>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</si>
  <si>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</si>
  <si>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</si>
  <si>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</si>
  <si>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</si>
  <si>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</si>
  <si>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</si>
  <si>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</si>
  <si>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</si>
  <si>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</si>
  <si>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</si>
  <si>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</si>
  <si>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</si>
  <si>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</si>
  <si>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</si>
  <si>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</si>
  <si>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</si>
  <si>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</si>
  <si>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</si>
  <si>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</si>
  <si>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</si>
  <si>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</si>
  <si>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</si>
  <si>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</si>
  <si>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</si>
  <si>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</si>
  <si>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</si>
  <si>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</si>
  <si>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</si>
  <si>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</si>
  <si>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</si>
  <si>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</si>
  <si>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</si>
  <si>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</si>
  <si>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</si>
  <si>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</si>
  <si>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</si>
  <si>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</si>
  <si>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</si>
  <si>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</si>
  <si>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</si>
  <si>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</si>
  <si>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</si>
  <si>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</si>
  <si>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</si>
  <si>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</si>
  <si>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</si>
  <si>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</si>
  <si>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</si>
  <si>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</si>
  <si>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</si>
  <si>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</si>
  <si>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</si>
  <si>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</si>
  <si>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</si>
  <si>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</si>
  <si>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</si>
  <si>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</si>
  <si>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</si>
  <si>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</si>
  <si>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</si>
  <si>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</si>
  <si>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</si>
  <si>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</si>
  <si>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</si>
  <si>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</si>
  <si>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</si>
  <si>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</si>
  <si>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</si>
  <si>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</si>
  <si>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</si>
  <si>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</si>
  <si>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</si>
  <si>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</si>
  <si>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</si>
  <si>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</si>
  <si>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</si>
  <si>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</si>
  <si>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</si>
  <si>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</si>
  <si>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</si>
  <si>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</si>
  <si>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</si>
  <si>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</si>
  <si>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</si>
  <si>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</si>
  <si>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</si>
  <si>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</si>
  <si>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</si>
  <si>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</si>
  <si>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</si>
  <si>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</si>
  <si>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</si>
  <si>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</si>
  <si>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</si>
  <si>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</si>
  <si>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</si>
  <si>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</si>
  <si>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</si>
  <si>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</si>
  <si>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</si>
  <si>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</si>
  <si>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</si>
  <si>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</si>
  <si>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</si>
  <si>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</si>
  <si>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</si>
  <si>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</si>
  <si>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</si>
  <si>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</si>
  <si>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</si>
  <si>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</si>
  <si>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</si>
  <si>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</si>
  <si>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</si>
  <si>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</si>
  <si>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</si>
  <si>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</si>
  <si>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</si>
  <si>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</si>
  <si>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</si>
  <si>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</si>
  <si>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</si>
  <si>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</si>
  <si>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</si>
  <si>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</si>
  <si>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</si>
  <si>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</si>
  <si>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</si>
  <si>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</si>
  <si>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</si>
  <si>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</si>
  <si>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</si>
  <si>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</si>
  <si>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</si>
  <si>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</si>
  <si>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</si>
  <si>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</si>
  <si>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</si>
  <si>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</si>
  <si>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</si>
  <si>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</si>
  <si>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</si>
  <si>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</si>
  <si>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</si>
  <si>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</si>
  <si>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</si>
  <si>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</si>
  <si>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</si>
  <si>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</si>
  <si>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</si>
  <si>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</si>
  <si>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</si>
  <si>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</si>
  <si>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</si>
  <si>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</si>
  <si>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</si>
  <si>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</si>
  <si>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</si>
  <si>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</si>
  <si>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</si>
  <si>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</si>
  <si>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</si>
  <si>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</si>
  <si>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</si>
  <si>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</si>
  <si>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</si>
  <si>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</si>
  <si>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</si>
  <si>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</si>
  <si>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</si>
  <si>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</si>
  <si>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</si>
  <si>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</si>
  <si>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</si>
  <si>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</si>
  <si>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</si>
  <si>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</si>
  <si>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</si>
  <si>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</si>
  <si>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</si>
  <si>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</si>
  <si>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</si>
  <si>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</si>
  <si>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</si>
  <si>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</si>
  <si>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</si>
  <si>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</si>
  <si>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</si>
  <si>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</si>
  <si>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</si>
  <si>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</si>
  <si>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</si>
  <si>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</si>
  <si>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</si>
  <si>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</si>
  <si>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</si>
  <si>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</si>
  <si>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</si>
  <si>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</si>
  <si>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</si>
  <si>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</si>
  <si>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</si>
  <si>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</si>
  <si>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</si>
  <si>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</si>
  <si>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</si>
  <si>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</si>
  <si>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</si>
  <si>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</si>
  <si>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</si>
  <si>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</si>
  <si>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</si>
  <si>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</si>
  <si>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</si>
  <si>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</si>
  <si>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</si>
  <si>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</si>
  <si>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</si>
  <si>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</si>
  <si>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</si>
  <si>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</si>
  <si>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</si>
  <si>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</si>
  <si>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</si>
  <si>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</si>
  <si>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</si>
  <si>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</si>
  <si>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</si>
  <si>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</si>
  <si>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</si>
  <si>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</si>
  <si>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</si>
  <si>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</si>
  <si>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</si>
  <si>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</si>
  <si>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</si>
  <si>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</si>
  <si>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</si>
  <si>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</si>
  <si>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</si>
  <si>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</si>
  <si>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</si>
  <si>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</si>
  <si>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</si>
  <si>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</si>
  <si>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</si>
  <si>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</si>
  <si>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</si>
  <si>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</si>
  <si>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</si>
  <si>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</si>
  <si>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</si>
  <si>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</si>
  <si>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</si>
  <si>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</si>
  <si>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</si>
  <si>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</si>
  <si>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</si>
  <si>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</si>
  <si>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</si>
  <si>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</si>
  <si>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</si>
  <si>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</si>
  <si>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</si>
  <si>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</si>
  <si>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</si>
  <si>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</si>
  <si>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</si>
  <si>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</si>
  <si>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</si>
  <si>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</si>
  <si>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</si>
  <si>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</si>
  <si>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</si>
  <si>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</si>
  <si>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</si>
  <si>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</si>
  <si>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</si>
  <si>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</si>
  <si>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</si>
  <si>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</si>
  <si>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</si>
  <si>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</si>
  <si>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</si>
  <si>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</si>
  <si>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</si>
  <si>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</si>
  <si>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</si>
  <si>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</si>
  <si>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</si>
  <si>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</si>
  <si>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</si>
  <si>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</si>
  <si>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</si>
  <si>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</si>
  <si>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</si>
  <si>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</si>
  <si>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</si>
  <si>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</si>
  <si>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</si>
  <si>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</si>
  <si>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</si>
  <si>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</si>
  <si>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</si>
  <si>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</si>
  <si>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</si>
  <si>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</si>
  <si>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</si>
  <si>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</si>
  <si>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</si>
  <si>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</si>
  <si>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</si>
  <si>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</si>
  <si>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</si>
  <si>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</si>
  <si>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</si>
  <si>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</si>
  <si>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</si>
  <si>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</si>
  <si>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</si>
  <si>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</si>
  <si>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</si>
  <si>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</si>
  <si>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</si>
  <si>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</si>
  <si>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</si>
  <si>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</si>
  <si>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</si>
  <si>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</si>
  <si>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</si>
  <si>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</si>
  <si>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</si>
  <si>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</si>
  <si>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</si>
  <si>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</si>
  <si>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</si>
  <si>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</si>
  <si>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</si>
  <si>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</si>
  <si>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</si>
  <si>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</si>
  <si>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</si>
  <si>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</si>
  <si>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</si>
  <si>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</si>
  <si>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</si>
  <si>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</si>
  <si>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</si>
  <si>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</si>
  <si>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</si>
  <si>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</si>
  <si>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</si>
  <si>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</si>
  <si>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</si>
  <si>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</si>
  <si>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</si>
  <si>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</si>
  <si>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</si>
  <si>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</si>
  <si>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</si>
  <si>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</si>
  <si>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</si>
  <si>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</si>
  <si>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</si>
  <si>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</si>
  <si>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</si>
  <si>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</si>
  <si>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</si>
  <si>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</si>
  <si>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</si>
  <si>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</si>
  <si>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</si>
  <si>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</si>
  <si>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</si>
  <si>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</si>
  <si>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</si>
  <si>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</si>
  <si>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</si>
  <si>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</si>
  <si>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</si>
  <si>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</si>
  <si>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</si>
  <si>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</si>
  <si>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</si>
  <si>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</si>
  <si>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</si>
  <si>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</si>
  <si>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</si>
  <si>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</si>
  <si>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</si>
  <si>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</si>
  <si>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</si>
  <si>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</si>
  <si>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</si>
  <si>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</si>
  <si>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</si>
  <si>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</si>
  <si>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</si>
  <si>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</si>
  <si>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</si>
  <si>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</si>
  <si>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</si>
  <si>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</si>
  <si>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</si>
  <si>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</si>
  <si>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</si>
  <si>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</si>
  <si>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</si>
  <si>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</si>
  <si>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</si>
  <si>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</si>
  <si>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</si>
  <si>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</si>
  <si>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</si>
  <si>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</si>
  <si>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</si>
  <si>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</si>
  <si>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</si>
  <si>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</si>
  <si>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</si>
  <si>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</si>
  <si>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</si>
  <si>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</si>
  <si>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</si>
  <si>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</si>
  <si>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</si>
  <si>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</si>
  <si>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</si>
  <si>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</si>
  <si>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</si>
  <si>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</si>
  <si>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</si>
  <si>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</si>
  <si>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</si>
  <si>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</si>
  <si>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</si>
  <si>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</si>
  <si>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</si>
  <si>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</si>
  <si>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</si>
  <si>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</si>
  <si>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</si>
  <si>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</si>
  <si>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</si>
  <si>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</si>
  <si>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</si>
  <si>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</si>
  <si>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</si>
  <si>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</si>
  <si>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</si>
  <si>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</si>
  <si>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</si>
  <si>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</si>
  <si>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</si>
  <si>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</si>
  <si>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</si>
  <si>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</si>
  <si>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</si>
  <si>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</si>
  <si>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</si>
  <si>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</si>
  <si>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</si>
  <si>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</si>
  <si>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</si>
  <si>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</si>
  <si>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</si>
  <si>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</si>
  <si>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</si>
  <si>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</si>
  <si>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</si>
  <si>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</si>
  <si>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</si>
  <si>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</si>
  <si>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</si>
  <si>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</si>
  <si>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</si>
  <si>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</si>
  <si>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</si>
  <si>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</si>
  <si>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</si>
  <si>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</si>
  <si>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</si>
  <si>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</si>
  <si>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</si>
  <si>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</si>
  <si>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</si>
  <si>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</si>
  <si>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</si>
  <si>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</si>
  <si>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</si>
  <si>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</si>
  <si>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</si>
  <si>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</si>
  <si>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</si>
  <si>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</si>
  <si>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</si>
  <si>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</si>
  <si>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</si>
  <si>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</si>
  <si>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</si>
  <si>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</si>
  <si>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</si>
  <si>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</si>
  <si>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</si>
  <si>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</si>
  <si>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</si>
  <si>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</si>
  <si>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</si>
  <si>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</si>
  <si>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</si>
  <si>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</si>
  <si>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</si>
  <si>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</si>
  <si>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</si>
  <si>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</si>
  <si>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</si>
  <si>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</si>
  <si>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</si>
  <si>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</si>
  <si>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</si>
  <si>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</si>
  <si>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</si>
  <si>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</si>
  <si>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</si>
  <si>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</si>
  <si>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</si>
  <si>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</si>
  <si>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</si>
  <si>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</si>
  <si>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</si>
  <si>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</si>
  <si>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</si>
  <si>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</si>
  <si>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</si>
  <si>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</si>
  <si>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</si>
  <si>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</si>
  <si>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</si>
  <si>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</si>
  <si>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</si>
  <si>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</si>
  <si>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</si>
  <si>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</si>
  <si>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</si>
  <si>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</si>
  <si>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</si>
  <si>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</si>
  <si>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</si>
  <si>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</si>
  <si>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</si>
  <si>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</si>
  <si>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</si>
  <si>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</si>
  <si>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</si>
  <si>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</si>
  <si>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</si>
  <si>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</si>
  <si>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</si>
  <si>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</si>
  <si>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</si>
  <si>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</si>
  <si>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</si>
  <si>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</si>
  <si>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</si>
  <si>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</si>
  <si>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</si>
  <si>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</si>
  <si>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</si>
  <si>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</si>
  <si>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</si>
  <si>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</si>
  <si>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</si>
  <si>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</si>
  <si>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</si>
  <si>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</si>
  <si>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</si>
  <si>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</si>
  <si>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</si>
  <si>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</si>
  <si>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</si>
  <si>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</si>
  <si>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</si>
  <si>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</si>
  <si>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</si>
  <si>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</si>
  <si>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</si>
  <si>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</si>
  <si>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</si>
  <si>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</si>
  <si>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</si>
  <si>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</si>
  <si>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</si>
  <si>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</si>
  <si>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</si>
  <si>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</si>
  <si>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</si>
  <si>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</si>
  <si>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</si>
  <si>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</si>
  <si>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</si>
  <si>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</si>
  <si>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</si>
  <si>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</si>
  <si>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</si>
  <si>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</si>
  <si>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</si>
  <si>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</si>
  <si>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</si>
  <si>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</si>
  <si>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</si>
  <si>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</si>
  <si>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</si>
  <si>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</si>
  <si>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</si>
  <si>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</si>
  <si>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</si>
  <si>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</si>
  <si>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</si>
  <si>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</si>
  <si>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</si>
  <si>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</si>
  <si>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</si>
  <si>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</si>
  <si>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</si>
  <si>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</si>
  <si>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</si>
  <si>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</si>
  <si>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</si>
  <si>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</si>
  <si>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</si>
  <si>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</si>
  <si>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</si>
  <si>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</si>
  <si>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</si>
  <si>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</si>
  <si>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</si>
  <si>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</si>
  <si>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</si>
  <si>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</si>
  <si>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</si>
  <si>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</si>
  <si>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</si>
  <si>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</si>
  <si>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</si>
  <si>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</si>
  <si>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</si>
  <si>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</si>
  <si>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</si>
  <si>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</si>
  <si>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</si>
  <si>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</si>
  <si>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</si>
  <si>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</si>
  <si>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</si>
  <si>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</si>
  <si>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</si>
  <si>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</si>
  <si>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</si>
  <si>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</si>
  <si>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</si>
  <si>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</si>
  <si>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</si>
  <si>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</si>
  <si>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</si>
  <si>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</si>
  <si>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</si>
  <si>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</si>
  <si>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</si>
  <si>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</si>
  <si>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</si>
  <si>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</si>
  <si>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</si>
  <si>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</si>
  <si>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</si>
  <si>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</si>
  <si>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</si>
  <si>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</si>
  <si>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</si>
  <si>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</si>
  <si>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</si>
  <si>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</si>
  <si>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</si>
  <si>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</si>
  <si>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</si>
  <si>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</si>
  <si>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</si>
  <si>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</si>
  <si>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</si>
  <si>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</si>
  <si>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</si>
  <si>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</si>
  <si>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</si>
  <si>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</si>
  <si>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</si>
  <si>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</si>
  <si>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</si>
  <si>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</si>
  <si>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</si>
  <si>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</si>
  <si>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</si>
  <si>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</si>
  <si>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</si>
  <si>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</si>
  <si>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</si>
  <si>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</si>
  <si>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</si>
  <si>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</si>
  <si>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</si>
  <si>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</si>
  <si>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</si>
  <si>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</si>
  <si>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</si>
  <si>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</si>
  <si>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</si>
  <si>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</si>
  <si>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</si>
  <si>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</si>
  <si>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</si>
  <si>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</si>
  <si>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</si>
  <si>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</si>
  <si>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</si>
  <si>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</si>
  <si>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</si>
  <si>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</si>
  <si>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</si>
  <si>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</si>
  <si>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</si>
  <si>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</si>
  <si>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</si>
  <si>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</si>
  <si>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</si>
  <si>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</si>
  <si>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</si>
  <si>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</si>
  <si>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</si>
  <si>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</si>
  <si>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</si>
  <si>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</si>
  <si>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</si>
  <si>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</si>
  <si>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</si>
  <si>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</si>
  <si>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</si>
  <si>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</si>
  <si>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</si>
  <si>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</si>
  <si>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</si>
  <si>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</si>
  <si>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</si>
  <si>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</si>
  <si>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</si>
  <si>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</si>
  <si>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</si>
  <si>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</si>
  <si>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</si>
  <si>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</si>
  <si>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</si>
  <si>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</si>
  <si>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</si>
  <si>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</si>
  <si>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</si>
  <si>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</si>
  <si>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</si>
  <si>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</si>
  <si>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</si>
  <si>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</si>
  <si>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</si>
  <si>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</si>
  <si>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</si>
  <si>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</si>
  <si>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</si>
  <si>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</si>
  <si>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</si>
  <si>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</si>
  <si>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</si>
  <si>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</si>
  <si>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</si>
  <si>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</si>
  <si>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</si>
  <si>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</si>
  <si>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</si>
  <si>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</si>
  <si>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</si>
  <si>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</si>
  <si>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</si>
  <si>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</si>
  <si>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</si>
  <si>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</si>
  <si>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</si>
  <si>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</si>
  <si>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</si>
  <si>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</si>
  <si>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</si>
  <si>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</si>
  <si>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</si>
  <si>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</si>
  <si>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</si>
  <si>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</si>
  <si>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</si>
  <si>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</si>
  <si>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</si>
  <si>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</si>
  <si>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</si>
  <si>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</si>
  <si>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</si>
  <si>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</si>
  <si>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</si>
  <si>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</si>
  <si>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</si>
  <si>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</si>
  <si>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</si>
  <si>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</si>
  <si>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</si>
  <si>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</si>
  <si>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</si>
  <si>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</si>
  <si>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</si>
  <si>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</si>
  <si>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</si>
  <si>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</si>
  <si>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</si>
  <si>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</si>
  <si>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</si>
  <si>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</si>
  <si>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</si>
  <si>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</si>
  <si>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</si>
  <si>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</si>
  <si>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</si>
  <si>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</si>
  <si>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</si>
  <si>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</si>
  <si>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</si>
  <si>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</si>
  <si>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</si>
  <si>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</si>
  <si>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</si>
  <si>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</si>
  <si>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</si>
  <si>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</si>
  <si>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</si>
  <si>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</si>
  <si>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</si>
  <si>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</si>
  <si>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</si>
  <si>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</si>
  <si>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</si>
  <si>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</si>
  <si>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</si>
  <si>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</si>
  <si>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</si>
  <si>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</si>
  <si>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</si>
  <si>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</si>
  <si>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</si>
  <si>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</si>
  <si>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</si>
  <si>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</si>
  <si>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</si>
  <si>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</si>
  <si>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</si>
  <si>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</si>
  <si>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</si>
  <si>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</si>
  <si>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</si>
  <si>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</si>
  <si>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</si>
  <si>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</si>
  <si>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</si>
  <si>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</si>
  <si>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</si>
  <si>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</si>
  <si>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</si>
  <si>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</si>
  <si>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</si>
  <si>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</si>
  <si>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</si>
  <si>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</si>
  <si>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</si>
  <si>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</si>
  <si>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</si>
  <si>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</si>
  <si>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</si>
  <si>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</si>
  <si>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</si>
  <si>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</si>
  <si>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</si>
  <si>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</si>
  <si>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</si>
  <si>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</si>
  <si>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</si>
  <si>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</si>
  <si>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</si>
  <si>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</si>
  <si>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</si>
  <si>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</si>
  <si>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</si>
  <si>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</si>
  <si>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</si>
  <si>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</si>
  <si>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</si>
  <si>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</si>
  <si>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</si>
  <si>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</si>
  <si>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</si>
  <si>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</si>
  <si>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</si>
  <si>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</si>
  <si>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</si>
  <si>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</si>
  <si>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</si>
  <si>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</si>
  <si>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</si>
  <si>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</si>
  <si>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</si>
  <si>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</si>
  <si>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</si>
  <si>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</si>
  <si>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</si>
  <si>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</si>
  <si>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</si>
  <si>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</si>
  <si>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</si>
  <si>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</si>
  <si>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</si>
  <si>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</si>
  <si>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</si>
  <si>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</si>
  <si>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</si>
  <si>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</si>
  <si>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</si>
  <si>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</si>
  <si>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</si>
  <si>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</si>
  <si>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</si>
  <si>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</si>
  <si>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</si>
  <si>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</si>
  <si>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</si>
  <si>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</si>
  <si>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</si>
  <si>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</si>
  <si>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</si>
  <si>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</si>
  <si>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</si>
  <si>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</si>
  <si>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</si>
  <si>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</si>
  <si>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</si>
  <si>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</si>
  <si>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</si>
  <si>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</si>
  <si>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</si>
  <si>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</si>
  <si>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</si>
  <si>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</si>
  <si>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</si>
  <si>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</si>
  <si>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</si>
  <si>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</si>
  <si>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</si>
  <si>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</si>
  <si>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</si>
  <si>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</si>
  <si>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</si>
  <si>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</si>
  <si>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</si>
  <si>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</si>
  <si>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</si>
  <si>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</si>
  <si>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</si>
  <si>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</si>
  <si>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</si>
  <si>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</si>
  <si>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</si>
  <si>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</si>
  <si>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</si>
  <si>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</si>
  <si>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</si>
  <si>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</si>
  <si>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</si>
  <si>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</si>
  <si>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</si>
  <si>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</si>
  <si>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</si>
  <si>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</si>
  <si>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</si>
  <si>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</si>
  <si>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</si>
  <si>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</si>
  <si>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</si>
  <si>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</si>
  <si>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</si>
  <si>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</si>
  <si>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</si>
  <si>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</si>
  <si>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</si>
  <si>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</si>
  <si>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</si>
  <si>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</si>
  <si>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</si>
  <si>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</si>
  <si>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</si>
  <si>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</si>
  <si>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</si>
  <si>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</si>
  <si>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</si>
  <si>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</si>
  <si>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</si>
  <si>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</si>
  <si>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</si>
  <si>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</si>
  <si>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</si>
  <si>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</si>
  <si>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</si>
  <si>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</si>
  <si>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</si>
  <si>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</si>
  <si>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</si>
  <si>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</si>
  <si>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</si>
  <si>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</si>
  <si>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</si>
  <si>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</si>
  <si>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</si>
  <si>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</si>
  <si>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</si>
  <si>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</si>
  <si>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</si>
  <si>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</si>
  <si>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</si>
  <si>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</si>
  <si>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</si>
  <si>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</si>
  <si>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</si>
  <si>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</si>
  <si>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</si>
  <si>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</si>
  <si>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</si>
  <si>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</si>
  <si>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</si>
  <si>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</si>
  <si>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</si>
  <si>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</si>
  <si>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</si>
  <si>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</si>
  <si>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</si>
  <si>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</si>
  <si>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</si>
  <si>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</si>
  <si>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</si>
  <si>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</si>
  <si>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</si>
  <si>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</si>
  <si>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</si>
  <si>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</si>
  <si>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</si>
  <si>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</si>
  <si>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</si>
  <si>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</si>
  <si>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</si>
  <si>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</si>
  <si>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</si>
  <si>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</si>
  <si>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</si>
  <si>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</si>
  <si>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</si>
  <si>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</si>
  <si>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</si>
  <si>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</si>
  <si>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</si>
  <si>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</si>
  <si>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</si>
  <si>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</si>
  <si>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</si>
  <si>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</si>
  <si>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</si>
  <si>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</si>
  <si>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</si>
  <si>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</si>
  <si>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</si>
  <si>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</si>
  <si>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</si>
  <si>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</si>
  <si>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</si>
  <si>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</si>
  <si>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</si>
  <si>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</si>
  <si>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</si>
  <si>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</si>
  <si>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</si>
  <si>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</si>
  <si>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</si>
  <si>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</si>
  <si>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</si>
  <si>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</si>
  <si>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</si>
  <si>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</si>
  <si>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</si>
  <si>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</si>
  <si>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</si>
  <si>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</si>
  <si>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</si>
  <si>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</si>
  <si>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</si>
  <si>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</si>
  <si>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</si>
  <si>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</si>
  <si>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</si>
  <si>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</si>
  <si>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</si>
  <si>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</si>
  <si>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</si>
  <si>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</si>
  <si>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</si>
  <si>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</si>
  <si>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</si>
  <si>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</si>
  <si>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</si>
  <si>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</si>
  <si>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</si>
  <si>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</si>
  <si>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</si>
  <si>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</si>
  <si>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</si>
  <si>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</si>
  <si>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</si>
  <si>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</si>
  <si>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</si>
  <si>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</si>
  <si>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</si>
  <si>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</si>
  <si>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</si>
  <si>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</si>
  <si>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</si>
  <si>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</si>
  <si>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</si>
  <si>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</si>
  <si>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</si>
  <si>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</si>
  <si>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</si>
  <si>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</si>
  <si>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</si>
  <si>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</si>
  <si>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</si>
  <si>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</si>
  <si>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</si>
  <si>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</si>
  <si>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</si>
  <si>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</si>
  <si>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</si>
  <si>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</si>
  <si>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</si>
  <si>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</si>
  <si>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</si>
  <si>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</si>
  <si>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</si>
  <si>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</si>
  <si>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</si>
  <si>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</si>
  <si>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</si>
  <si>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</si>
  <si>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</si>
  <si>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</si>
  <si>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</si>
  <si>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</si>
  <si>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</si>
  <si>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</si>
  <si>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</si>
  <si>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</si>
  <si>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</si>
  <si>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</si>
  <si>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</si>
  <si>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</si>
  <si>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</si>
  <si>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</si>
  <si>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</si>
  <si>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</si>
  <si>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</si>
  <si>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</si>
  <si>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</si>
  <si>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</si>
  <si>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</si>
  <si>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</si>
  <si>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</si>
  <si>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</si>
  <si>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</si>
  <si>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</si>
  <si>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</si>
  <si>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</si>
  <si>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</si>
  <si>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</si>
  <si>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</si>
  <si>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</si>
  <si>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</si>
  <si>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</si>
  <si>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</si>
  <si>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</si>
  <si>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</si>
  <si>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</si>
  <si>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</si>
  <si>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</si>
  <si>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</si>
  <si>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</si>
  <si>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</si>
  <si>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</si>
  <si>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</si>
  <si>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</si>
  <si>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</si>
  <si>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</si>
  <si>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</si>
  <si>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</si>
  <si>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</si>
  <si>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</si>
  <si>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</si>
  <si>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</si>
  <si>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</si>
  <si>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</si>
  <si>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</si>
  <si>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</si>
  <si>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</si>
  <si>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</si>
  <si>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</si>
  <si>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</si>
  <si>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</si>
  <si>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</si>
  <si>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</si>
  <si>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</si>
  <si>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</si>
  <si>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</si>
  <si>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</si>
  <si>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</si>
  <si>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</si>
  <si>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</si>
  <si>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</si>
  <si>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</si>
  <si>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</si>
  <si>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</si>
  <si>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</si>
  <si>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</si>
  <si>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</si>
  <si>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</si>
  <si>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</si>
  <si>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</si>
  <si>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</si>
  <si>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</si>
  <si>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</si>
  <si>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</si>
  <si>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</si>
  <si>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</si>
  <si>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</si>
  <si>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</si>
  <si>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</si>
  <si>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</si>
  <si>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</si>
  <si>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</si>
  <si>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</si>
  <si>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</si>
  <si>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</si>
  <si>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</si>
  <si>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</si>
  <si>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</si>
  <si>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</si>
  <si>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</si>
  <si>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</si>
  <si>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</si>
  <si>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</si>
  <si>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</si>
  <si>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</si>
  <si>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</si>
  <si>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</si>
  <si>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</si>
  <si>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</si>
  <si>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</si>
  <si>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</si>
  <si>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</si>
  <si>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</si>
  <si>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</si>
  <si>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</si>
  <si>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</si>
  <si>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</si>
  <si>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</si>
  <si>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</si>
  <si>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</si>
  <si>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</si>
  <si>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</si>
  <si>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</si>
  <si>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</si>
  <si>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</si>
  <si>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</si>
  <si>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</si>
  <si>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</si>
  <si>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</si>
  <si>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</si>
  <si>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</si>
  <si>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</si>
  <si>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</si>
  <si>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</si>
  <si>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</si>
  <si>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</si>
  <si>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</si>
  <si>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</si>
  <si>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</si>
  <si>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</si>
  <si>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</si>
  <si>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</si>
  <si>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</si>
  <si>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</si>
  <si>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</si>
  <si>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</si>
  <si>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</si>
  <si>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</si>
  <si>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</si>
  <si>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</si>
  <si>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</si>
  <si>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</si>
  <si>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</si>
  <si>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</si>
  <si>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</si>
  <si>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</si>
  <si>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</si>
  <si>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</si>
  <si>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</si>
  <si>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</si>
  <si>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</si>
  <si>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</si>
  <si>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</si>
  <si>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</si>
  <si>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</si>
  <si>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</si>
  <si>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</si>
  <si>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</si>
  <si>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</si>
  <si>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</si>
  <si>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</si>
  <si>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</si>
  <si>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</si>
  <si>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</si>
  <si>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</si>
  <si>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</si>
  <si>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</si>
  <si>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</si>
  <si>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</si>
  <si>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</si>
  <si>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</si>
  <si>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</si>
  <si>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</si>
  <si>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</si>
  <si>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</si>
  <si>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</si>
  <si>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</si>
  <si>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</si>
  <si>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</si>
  <si>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</si>
  <si>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</si>
  <si>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</si>
  <si>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</si>
  <si>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</si>
  <si>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</si>
  <si>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</si>
  <si>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</si>
  <si>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</si>
  <si>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</si>
  <si>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</si>
  <si>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</si>
  <si>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</si>
  <si>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</si>
  <si>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</si>
  <si>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</si>
  <si>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</si>
  <si>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</si>
  <si>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</si>
  <si>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</si>
  <si>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</si>
  <si>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</si>
  <si>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</si>
  <si>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</si>
  <si>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</si>
  <si>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</si>
  <si>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</si>
  <si>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</si>
  <si>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</si>
  <si>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</si>
  <si>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</si>
  <si>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</si>
  <si>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</si>
  <si>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</si>
  <si>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</si>
  <si>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</si>
  <si>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</si>
  <si>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</si>
  <si>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</si>
  <si>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</si>
  <si>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</si>
  <si>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</si>
  <si>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</si>
  <si>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</si>
  <si>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</si>
  <si>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</si>
  <si>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</si>
  <si>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</si>
  <si>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</si>
  <si>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</si>
  <si>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</si>
  <si>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</si>
  <si>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</si>
  <si>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</si>
  <si>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</si>
  <si>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</si>
  <si>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</si>
  <si>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</si>
  <si>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</si>
  <si>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</si>
  <si>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</si>
  <si>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</si>
  <si>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</si>
  <si>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</si>
  <si>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</si>
  <si>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</si>
  <si>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</si>
  <si>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</si>
  <si>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</si>
  <si>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</si>
  <si>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</si>
  <si>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</si>
  <si>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</si>
  <si>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</si>
  <si>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</si>
  <si>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</si>
  <si>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</si>
  <si>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</si>
  <si>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</si>
  <si>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</si>
  <si>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</si>
  <si>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</si>
  <si>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</si>
  <si>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</si>
  <si>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</si>
  <si>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</si>
  <si>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</si>
  <si>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</si>
  <si>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</si>
  <si>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</si>
  <si>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</si>
  <si>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</si>
  <si>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</si>
  <si>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</si>
  <si>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</si>
  <si>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</si>
  <si>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</si>
  <si>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</si>
  <si>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</si>
  <si>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</si>
  <si>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</si>
  <si>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</si>
  <si>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</si>
  <si>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</si>
  <si>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</si>
  <si>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</si>
  <si>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</si>
  <si>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</si>
  <si>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</si>
  <si>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</si>
  <si>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</si>
  <si>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</si>
  <si>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</si>
  <si>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</si>
  <si>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</si>
  <si>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</si>
  <si>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</si>
  <si>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</si>
  <si>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</si>
  <si>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</si>
  <si>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</si>
  <si>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</si>
  <si>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</si>
  <si>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</si>
  <si>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</si>
  <si>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</si>
  <si>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</si>
  <si>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</si>
  <si>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</si>
  <si>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</si>
  <si>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</si>
  <si>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</si>
  <si>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</si>
  <si>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</si>
  <si>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</si>
  <si>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</si>
  <si>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</si>
  <si>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</si>
  <si>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</si>
  <si>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</si>
  <si>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</si>
  <si>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</si>
  <si>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</si>
  <si>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</si>
  <si>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</si>
  <si>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</si>
  <si>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</si>
  <si>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</si>
  <si>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</si>
  <si>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</si>
  <si>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</si>
  <si>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</si>
  <si>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</si>
  <si>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</si>
  <si>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</si>
  <si>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</si>
  <si>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</si>
  <si>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</si>
  <si>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</si>
  <si>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</si>
  <si>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</si>
  <si>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</si>
  <si>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</si>
  <si>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</si>
  <si>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</si>
  <si>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</si>
  <si>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</si>
  <si>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</si>
  <si>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</si>
  <si>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</si>
  <si>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</si>
  <si>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</si>
  <si>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</si>
  <si>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</si>
  <si>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</si>
  <si>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</si>
  <si>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</si>
  <si>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</si>
  <si>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</si>
  <si>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</si>
  <si>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</si>
  <si>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</si>
  <si>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</si>
  <si>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</si>
  <si>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</si>
  <si>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</si>
  <si>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</si>
  <si>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</si>
  <si>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</si>
  <si>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</si>
  <si>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</si>
  <si>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</si>
  <si>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</si>
  <si>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</si>
  <si>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</si>
  <si>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</si>
  <si>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</si>
  <si>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</si>
  <si>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</si>
  <si>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</si>
  <si>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</si>
  <si>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</si>
  <si>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</si>
  <si>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</si>
  <si>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</si>
  <si>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</si>
  <si>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</si>
  <si>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</si>
  <si>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</si>
  <si>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</si>
  <si>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</si>
  <si>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</si>
  <si>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</si>
  <si>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</si>
  <si>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</si>
  <si>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</si>
  <si>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</si>
  <si>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</si>
  <si>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</si>
  <si>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</si>
  <si>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</si>
  <si>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</si>
  <si>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</si>
  <si>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</si>
  <si>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</si>
  <si>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</si>
  <si>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</si>
  <si>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</si>
  <si>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</si>
  <si>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</si>
  <si>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</si>
  <si>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</si>
  <si>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</si>
  <si>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</si>
  <si>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</si>
  <si>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</si>
  <si>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</si>
  <si>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</si>
  <si>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</si>
  <si>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</si>
  <si>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</si>
  <si>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</si>
  <si>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</si>
  <si>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</si>
  <si>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</si>
  <si>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</si>
  <si>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</si>
  <si>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</si>
  <si>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</si>
  <si>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</si>
  <si>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</si>
  <si>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</si>
  <si>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</si>
  <si>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</si>
  <si>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</si>
  <si>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</si>
  <si>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</si>
  <si>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</si>
  <si>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</si>
  <si>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</si>
  <si>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</si>
  <si>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</si>
  <si>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</si>
  <si>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</si>
  <si>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</si>
  <si>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</si>
  <si>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</si>
  <si>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</si>
  <si>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</si>
  <si>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</si>
  <si>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</si>
  <si>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</si>
  <si>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</si>
  <si>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</si>
  <si>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</si>
  <si>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</si>
  <si>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</si>
  <si>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</si>
  <si>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</si>
  <si>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</si>
  <si>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</si>
  <si>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</si>
  <si>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</si>
  <si>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</si>
  <si>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</si>
  <si>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</si>
  <si>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</si>
  <si>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</si>
  <si>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</si>
  <si>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</si>
  <si>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</si>
  <si>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</si>
  <si>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</si>
  <si>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</si>
  <si>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</si>
  <si>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</si>
  <si>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</si>
  <si>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</si>
  <si>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</si>
  <si>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</si>
  <si>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</si>
  <si>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</si>
  <si>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</si>
  <si>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</si>
  <si>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</si>
  <si>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</si>
  <si>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</si>
  <si>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</si>
  <si>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</si>
  <si>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</si>
  <si>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</si>
  <si>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</si>
  <si>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</si>
  <si>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</si>
  <si>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</si>
  <si>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</si>
  <si>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</si>
  <si>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</si>
  <si>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</si>
  <si>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</si>
  <si>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</si>
  <si>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</si>
  <si>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</si>
  <si>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</si>
  <si>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</si>
  <si>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</si>
  <si>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</si>
  <si>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</si>
  <si>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</si>
  <si>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</si>
  <si>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</si>
  <si>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</si>
  <si>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</si>
  <si>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</si>
  <si>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</si>
  <si>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</si>
  <si>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</si>
  <si>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</si>
  <si>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</si>
  <si>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</si>
  <si>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</si>
  <si>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</si>
  <si>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</si>
  <si>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</si>
  <si>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</si>
  <si>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</si>
  <si>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</si>
  <si>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</si>
  <si>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</si>
  <si>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</si>
  <si>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</si>
  <si>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</si>
  <si>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</si>
  <si>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</si>
  <si>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</si>
  <si>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</si>
  <si>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</si>
  <si>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</si>
  <si>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</si>
  <si>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</si>
  <si>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</si>
  <si>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</si>
  <si>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</si>
  <si>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</si>
  <si>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</si>
  <si>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</si>
  <si>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</si>
  <si>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</si>
  <si>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</si>
  <si>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</si>
  <si>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</si>
  <si>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</si>
  <si>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</si>
  <si>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</si>
  <si>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</si>
  <si>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</si>
  <si>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</si>
  <si>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</si>
  <si>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</si>
  <si>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</si>
  <si>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</si>
  <si>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</si>
  <si>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</si>
  <si>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</si>
  <si>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</si>
  <si>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</si>
  <si>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</si>
  <si>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</si>
  <si>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</si>
  <si>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</si>
  <si>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</si>
  <si>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</si>
  <si>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</si>
  <si>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</si>
  <si>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</si>
  <si>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</si>
  <si>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</si>
  <si>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</si>
  <si>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</si>
  <si>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</si>
  <si>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</si>
  <si>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</si>
  <si>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</si>
  <si>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</si>
  <si>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</si>
  <si>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</si>
  <si>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</si>
  <si>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</si>
  <si>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</si>
  <si>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</si>
  <si>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</si>
  <si>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</si>
  <si>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</si>
  <si>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</si>
  <si>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</si>
  <si>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</si>
  <si>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</si>
  <si>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</si>
  <si>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</si>
  <si>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</si>
  <si>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</si>
  <si>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</si>
  <si>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</si>
  <si>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</si>
  <si>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</si>
  <si>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</si>
  <si>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</si>
  <si>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</si>
  <si>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</si>
  <si>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</si>
  <si>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</si>
  <si>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</si>
  <si>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</si>
  <si>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</si>
  <si>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</si>
  <si>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</si>
  <si>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</si>
  <si>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</si>
  <si>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</si>
  <si>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</si>
  <si>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</si>
  <si>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</si>
  <si>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</si>
  <si>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</si>
  <si>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</si>
  <si>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</si>
  <si>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</si>
  <si>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</si>
  <si>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</si>
  <si>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</si>
  <si>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</si>
  <si>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</si>
  <si>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</si>
  <si>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</si>
  <si>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</si>
  <si>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</si>
  <si>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</si>
  <si>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</si>
  <si>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</si>
  <si>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</si>
  <si>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</si>
  <si>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</si>
  <si>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</si>
  <si>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</si>
  <si>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</si>
  <si>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</si>
  <si>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</si>
  <si>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</si>
  <si>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</si>
  <si>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</si>
  <si>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</si>
  <si>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</si>
  <si>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</si>
  <si>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</si>
  <si>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</si>
  <si>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</si>
  <si>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</si>
  <si>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</si>
  <si>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</si>
  <si>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</si>
  <si>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</si>
  <si>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</si>
  <si>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</si>
  <si>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</si>
  <si>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</si>
  <si>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</si>
  <si>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</si>
  <si>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</si>
  <si>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</si>
  <si>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</si>
  <si>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</si>
  <si>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</si>
  <si>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</si>
  <si>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</si>
  <si>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</si>
  <si>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</si>
  <si>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</si>
  <si>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</si>
  <si>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</si>
  <si>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</si>
  <si>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</si>
  <si>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</si>
  <si>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</si>
  <si>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</si>
  <si>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</si>
  <si>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</si>
  <si>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</si>
  <si>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</si>
  <si>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</si>
  <si>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</si>
  <si>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</si>
  <si>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</si>
  <si>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</si>
  <si>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</si>
  <si>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</si>
  <si>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</si>
  <si>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</si>
  <si>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</si>
  <si>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</si>
  <si>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</si>
  <si>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</si>
  <si>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</si>
  <si>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</si>
  <si>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</si>
  <si>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</si>
  <si>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</si>
  <si>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</si>
  <si>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</si>
  <si>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</si>
  <si>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</si>
  <si>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</si>
  <si>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</si>
  <si>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</si>
  <si>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</si>
  <si>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</si>
  <si>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</si>
  <si>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</si>
  <si>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</si>
  <si>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</si>
  <si>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</si>
  <si>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</si>
  <si>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</si>
  <si>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</si>
  <si>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</si>
  <si>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</si>
  <si>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</si>
  <si>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</si>
  <si>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</si>
  <si>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</si>
  <si>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</si>
  <si>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</si>
  <si>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</si>
  <si>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</si>
  <si>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</si>
  <si>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</si>
  <si>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</si>
  <si>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</si>
  <si>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</si>
  <si>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</si>
  <si>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</si>
  <si>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</si>
  <si>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</si>
  <si>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</si>
  <si>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</si>
  <si>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</si>
  <si>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</si>
  <si>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</si>
  <si>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</si>
  <si>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</si>
  <si>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</si>
  <si>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</si>
  <si>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</si>
  <si>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</si>
  <si>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</si>
  <si>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</si>
  <si>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</si>
  <si>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</si>
  <si>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</si>
  <si>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</si>
  <si>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</si>
  <si>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</si>
  <si>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</si>
  <si>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</si>
  <si>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</si>
  <si>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</si>
  <si>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</si>
  <si>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</si>
  <si>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</si>
  <si>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</si>
  <si>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</si>
  <si>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</si>
  <si>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</si>
  <si>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</si>
  <si>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</si>
  <si>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</si>
  <si>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</si>
  <si>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</si>
  <si>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</si>
  <si>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</si>
  <si>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</si>
  <si>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</si>
  <si>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</si>
  <si>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</si>
  <si>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</si>
  <si>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</si>
  <si>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</si>
  <si>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</si>
  <si>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</si>
  <si>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</si>
  <si>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</si>
  <si>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</si>
  <si>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</si>
  <si>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</si>
  <si>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</si>
  <si>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</si>
  <si>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</si>
  <si>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</si>
  <si>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</si>
  <si>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</si>
  <si>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</si>
  <si>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</si>
  <si>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</si>
  <si>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</si>
  <si>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</si>
  <si>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</si>
  <si>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</si>
  <si>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</si>
  <si>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</si>
  <si>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</si>
  <si>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</si>
  <si>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</si>
  <si>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</si>
  <si>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</si>
  <si>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</si>
  <si>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</si>
  <si>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</si>
  <si>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</si>
  <si>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</si>
  <si>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</si>
  <si>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</si>
  <si>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</si>
  <si>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</si>
  <si>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</si>
  <si>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</si>
  <si>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</si>
  <si>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</si>
  <si>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</si>
  <si>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</si>
  <si>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</si>
  <si>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</si>
  <si>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</si>
  <si>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</si>
  <si>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</si>
  <si>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</si>
  <si>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</si>
  <si>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</si>
  <si>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</si>
  <si>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</si>
  <si>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</si>
  <si>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</si>
  <si>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</si>
  <si>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</si>
  <si>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</si>
  <si>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</si>
  <si>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</si>
  <si>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</si>
  <si>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</si>
  <si>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</si>
  <si>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</si>
  <si>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</si>
  <si>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</si>
  <si>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</si>
  <si>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</si>
  <si>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</si>
  <si>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</si>
  <si>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</si>
  <si>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</si>
  <si>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</si>
  <si>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</si>
  <si>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</si>
  <si>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</si>
  <si>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</si>
  <si>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</si>
  <si>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</si>
  <si>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</si>
  <si>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</si>
  <si>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</si>
  <si>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</si>
  <si>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</si>
  <si>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</si>
  <si>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</si>
  <si>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</si>
  <si>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</si>
  <si>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</si>
  <si>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</si>
  <si>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</si>
  <si>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</si>
  <si>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</si>
  <si>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</si>
  <si>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</si>
  <si>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</si>
  <si>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</si>
  <si>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</si>
  <si>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</si>
  <si>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</si>
  <si>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</si>
  <si>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</si>
  <si>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</si>
  <si>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</si>
  <si>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</si>
  <si>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</si>
  <si>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</si>
  <si>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</si>
  <si>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</si>
  <si>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</si>
  <si>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</si>
  <si>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</si>
  <si>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</si>
  <si>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</si>
  <si>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</si>
  <si>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</si>
  <si>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</si>
  <si>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</si>
  <si>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</si>
  <si>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</si>
  <si>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</si>
  <si>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</si>
  <si>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</si>
  <si>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</si>
  <si>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</si>
  <si>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</si>
  <si>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</si>
  <si>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</si>
  <si>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</si>
  <si>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</si>
  <si>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</si>
  <si>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</si>
  <si>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</si>
  <si>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</si>
  <si>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</si>
  <si>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</si>
  <si>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</si>
  <si>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</si>
  <si>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</si>
  <si>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</si>
  <si>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</si>
  <si>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</si>
  <si>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</si>
  <si>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</si>
  <si>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</si>
  <si>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</si>
  <si>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</si>
  <si>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</si>
  <si>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</si>
  <si>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</si>
  <si>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</si>
  <si>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</si>
  <si>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</si>
  <si>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</si>
  <si>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</si>
  <si>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</si>
  <si>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</si>
  <si>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</si>
  <si>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</si>
  <si>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</si>
  <si>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</si>
  <si>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</si>
  <si>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</si>
  <si>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</si>
  <si>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</si>
  <si>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</si>
  <si>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</si>
  <si>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</si>
  <si>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</si>
  <si>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</si>
  <si>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</si>
  <si>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</si>
  <si>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</si>
  <si>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</si>
  <si>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</si>
  <si>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</si>
  <si>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</si>
  <si>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</si>
  <si>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</si>
  <si>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</si>
  <si>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</si>
  <si>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</si>
  <si>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</si>
  <si>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</si>
  <si>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</si>
  <si>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</si>
  <si>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</si>
  <si>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</si>
  <si>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</si>
  <si>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</si>
  <si>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</si>
  <si>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</si>
  <si>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</si>
  <si>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</si>
  <si>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</si>
  <si>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</si>
  <si>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</si>
  <si>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</si>
  <si>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</si>
  <si>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</si>
  <si>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</si>
  <si>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</si>
  <si>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</si>
  <si>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</si>
  <si>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</si>
  <si>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</si>
  <si>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</si>
  <si>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</si>
  <si>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</si>
  <si>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</si>
  <si>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</si>
  <si>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</si>
  <si>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</si>
  <si>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</si>
  <si>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</si>
  <si>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</si>
  <si>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</si>
  <si>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</si>
  <si>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</si>
  <si>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</si>
  <si>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</si>
  <si>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</si>
  <si>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</si>
  <si>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</si>
  <si>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</si>
  <si>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</si>
  <si>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</si>
  <si>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</si>
  <si>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</si>
  <si>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</si>
  <si>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</si>
  <si>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</si>
  <si>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</si>
  <si>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</si>
  <si>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</si>
  <si>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</si>
  <si>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</si>
  <si>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</si>
  <si>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</si>
  <si>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</si>
  <si>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</si>
  <si>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</si>
  <si>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</si>
  <si>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</si>
  <si>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</si>
  <si>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</si>
  <si>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</si>
  <si>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</si>
  <si>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</si>
  <si>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</si>
  <si>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</si>
  <si>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</si>
  <si>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</si>
  <si>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</si>
  <si>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</si>
  <si>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</si>
  <si>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</si>
  <si>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</si>
  <si>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</si>
  <si>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</si>
  <si>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</si>
  <si>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</si>
  <si>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</si>
  <si>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</si>
  <si>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</si>
  <si>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</si>
  <si>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</si>
  <si>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</si>
  <si>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</si>
  <si>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</si>
  <si>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</si>
  <si>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</si>
  <si>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</si>
  <si>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</si>
  <si>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</si>
  <si>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</si>
  <si>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</si>
  <si>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</si>
  <si>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</si>
  <si>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</si>
  <si>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</si>
  <si>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</si>
  <si>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</si>
  <si>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</si>
  <si>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</si>
  <si>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</si>
  <si>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</si>
  <si>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</si>
  <si>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</si>
  <si>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</si>
  <si>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</si>
  <si>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</si>
  <si>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</si>
  <si>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</si>
  <si>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</si>
  <si>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</si>
  <si>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</si>
  <si>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</si>
  <si>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</si>
  <si>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</si>
  <si>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</si>
  <si>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</si>
  <si>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</si>
  <si>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</si>
  <si>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</si>
  <si>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</si>
  <si>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</si>
  <si>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</si>
  <si>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</si>
  <si>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</si>
  <si>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</si>
  <si>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</si>
  <si>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</si>
  <si>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</si>
  <si>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</si>
  <si>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</si>
  <si>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</si>
  <si>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</si>
  <si>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</si>
  <si>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</si>
  <si>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</si>
  <si>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</si>
  <si>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</si>
  <si>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</si>
  <si>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</si>
  <si>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</si>
  <si>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</si>
  <si>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</si>
  <si>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</si>
  <si>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</si>
  <si>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</si>
  <si>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</si>
  <si>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</si>
  <si>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</si>
  <si>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</si>
  <si>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</si>
  <si>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</si>
  <si>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</si>
  <si>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</si>
  <si>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</si>
  <si>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</si>
  <si>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</si>
  <si>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</si>
  <si>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</si>
  <si>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</si>
  <si>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</si>
  <si>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</si>
  <si>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</si>
  <si>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</si>
  <si>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</si>
  <si>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</si>
  <si>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</si>
  <si>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</si>
  <si>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</si>
  <si>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</si>
  <si>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</si>
  <si>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</si>
  <si>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</si>
  <si>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</si>
  <si>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</si>
  <si>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</si>
  <si>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</si>
  <si>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</si>
  <si>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</si>
  <si>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</si>
  <si>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</si>
  <si>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</si>
  <si>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</si>
  <si>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</si>
  <si>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</si>
  <si>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</si>
  <si>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</si>
  <si>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</si>
  <si>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</si>
  <si>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</si>
  <si>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</si>
  <si>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</si>
  <si>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</si>
  <si>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</si>
  <si>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</si>
  <si>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</si>
  <si>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</si>
  <si>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</si>
  <si>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</si>
  <si>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</si>
  <si>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</si>
  <si>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</si>
  <si>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</si>
  <si>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</si>
  <si>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</si>
  <si>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</si>
  <si>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</si>
  <si>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</si>
  <si>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</si>
  <si>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</si>
  <si>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</si>
  <si>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</si>
  <si>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</si>
  <si>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</si>
  <si>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</si>
  <si>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</si>
  <si>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</si>
  <si>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</si>
  <si>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</si>
  <si>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</si>
  <si>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</si>
  <si>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</si>
  <si>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</si>
  <si>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</si>
  <si>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</si>
  <si>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</si>
  <si>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</si>
  <si>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</si>
  <si>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</si>
  <si>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</si>
  <si>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</si>
  <si>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</si>
  <si>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</si>
  <si>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</si>
  <si>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</si>
  <si>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</si>
  <si>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</si>
  <si>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</si>
  <si>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</si>
  <si>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</si>
  <si>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</si>
  <si>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</si>
  <si>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</si>
  <si>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</si>
  <si>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</si>
  <si>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</si>
  <si>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</si>
  <si>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</si>
  <si>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</si>
  <si>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</si>
  <si>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</si>
  <si>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</si>
  <si>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</si>
  <si>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</si>
  <si>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</si>
  <si>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</si>
  <si>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</si>
  <si>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</si>
  <si>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</si>
  <si>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</si>
  <si>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</si>
  <si>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</si>
  <si>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</si>
  <si>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</si>
  <si>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</si>
  <si>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</si>
  <si>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</si>
  <si>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</si>
  <si>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</si>
  <si>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</si>
  <si>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</si>
  <si>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</si>
  <si>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</si>
  <si>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</si>
  <si>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</si>
  <si>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</si>
  <si>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</si>
  <si>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</si>
  <si>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</si>
  <si>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</si>
  <si>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</si>
  <si>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</si>
  <si>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</si>
  <si>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</si>
  <si>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</si>
  <si>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</si>
  <si>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</si>
  <si>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</si>
  <si>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</si>
  <si>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</si>
  <si>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</si>
  <si>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</si>
  <si>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</si>
  <si>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</si>
  <si>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</si>
  <si>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</si>
  <si>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</si>
  <si>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</si>
  <si>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</si>
  <si>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</si>
  <si>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</si>
  <si>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</si>
  <si>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</si>
  <si>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</si>
  <si>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</si>
  <si>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</si>
  <si>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</si>
  <si>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</si>
  <si>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</si>
  <si>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</si>
  <si>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</si>
  <si>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</si>
  <si>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</si>
  <si>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</si>
  <si>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</si>
  <si>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</si>
  <si>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</si>
  <si>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</si>
  <si>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</si>
  <si>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</si>
  <si>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</si>
  <si>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</si>
  <si>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</si>
  <si>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</si>
  <si>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</si>
  <si>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</si>
  <si>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</si>
  <si>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</si>
  <si>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</si>
  <si>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</si>
  <si>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</si>
  <si>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</si>
  <si>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</si>
  <si>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</si>
  <si>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</si>
  <si>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</si>
  <si>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</si>
  <si>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</si>
  <si>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</si>
  <si>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</si>
  <si>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</si>
  <si>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</si>
  <si>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</si>
  <si>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</si>
  <si>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</si>
  <si>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</si>
  <si>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</si>
  <si>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</si>
  <si>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</si>
  <si>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</si>
  <si>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</si>
  <si>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</si>
  <si>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</si>
  <si>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</si>
  <si>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</si>
  <si>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</si>
  <si>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</si>
  <si>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</si>
  <si>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</si>
  <si>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</si>
  <si>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</si>
  <si>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</si>
  <si>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</si>
  <si>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</si>
  <si>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</si>
  <si>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</si>
  <si>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</si>
  <si>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</si>
  <si>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</si>
  <si>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</si>
  <si>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</si>
  <si>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</si>
  <si>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</si>
  <si>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</si>
  <si>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</si>
  <si>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</si>
  <si>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</si>
  <si>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</si>
  <si>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</si>
  <si>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</si>
  <si>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</si>
  <si>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</si>
  <si>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</si>
  <si>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</si>
  <si>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</si>
  <si>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</si>
  <si>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</si>
  <si>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</si>
  <si>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</si>
  <si>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</si>
  <si>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</si>
  <si>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</si>
  <si>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</si>
  <si>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</si>
  <si>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</si>
  <si>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</si>
  <si>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</si>
  <si>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</si>
  <si>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</si>
  <si>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</si>
  <si>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</si>
  <si>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</si>
  <si>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</si>
  <si>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</si>
  <si>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</si>
  <si>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</si>
  <si>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</si>
  <si>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</si>
  <si>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</si>
  <si>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</si>
  <si>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</si>
  <si>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</si>
  <si>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</si>
  <si>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</si>
  <si>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</si>
  <si>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</si>
  <si>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</si>
  <si>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</si>
  <si>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</si>
  <si>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</si>
  <si>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</si>
  <si>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</si>
  <si>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</si>
  <si>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</si>
  <si>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</si>
  <si>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</si>
  <si>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</si>
  <si>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</si>
  <si>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</si>
  <si>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</si>
  <si>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</si>
  <si>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</si>
  <si>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</si>
  <si>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</si>
  <si>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</si>
  <si>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</si>
  <si>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</si>
  <si>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</si>
  <si>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</si>
  <si>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</si>
  <si>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</si>
  <si>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</si>
  <si>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</si>
  <si>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</si>
  <si>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</si>
  <si>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</si>
  <si>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</si>
  <si>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</si>
  <si>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</si>
  <si>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</si>
  <si>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</si>
  <si>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</si>
  <si>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</si>
  <si>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</si>
  <si>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</si>
  <si>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</si>
  <si>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</si>
  <si>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</si>
  <si>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</si>
  <si>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</si>
  <si>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</si>
  <si>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</si>
  <si>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</si>
  <si>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</si>
  <si>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</si>
  <si>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</si>
  <si>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</si>
  <si>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</si>
  <si>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</si>
  <si>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</si>
  <si>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</si>
  <si>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</si>
  <si>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</si>
  <si>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</si>
  <si>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</si>
  <si>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</si>
  <si>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</si>
  <si>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</si>
  <si>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</si>
  <si>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</si>
  <si>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</si>
  <si>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</si>
  <si>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</si>
  <si>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</si>
  <si>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</si>
  <si>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</si>
  <si>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</si>
  <si>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</si>
  <si>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</si>
  <si>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</si>
  <si>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</si>
  <si>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</si>
  <si>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</si>
  <si>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</si>
  <si>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</si>
  <si>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</si>
  <si>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</si>
  <si>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</si>
  <si>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</si>
  <si>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</si>
  <si>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</si>
  <si>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</si>
  <si>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</si>
  <si>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</si>
  <si>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</si>
  <si>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</si>
  <si>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</si>
  <si>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</si>
  <si>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</si>
  <si>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</si>
  <si>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</si>
  <si>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</si>
  <si>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</si>
  <si>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</si>
  <si>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</si>
  <si>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</si>
  <si>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</si>
  <si>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</si>
  <si>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</si>
  <si>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</si>
  <si>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</si>
  <si>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</si>
  <si>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</si>
  <si>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</si>
  <si>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</si>
  <si>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</si>
  <si>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</si>
  <si>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</si>
  <si>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</si>
  <si>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</si>
  <si>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</si>
  <si>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</si>
  <si>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</si>
  <si>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</si>
  <si>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</si>
  <si>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</si>
  <si>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</si>
  <si>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</si>
  <si>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</si>
  <si>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</si>
  <si>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</si>
  <si>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</si>
  <si>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</si>
  <si>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</si>
  <si>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</si>
  <si>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</si>
  <si>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</si>
  <si>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</si>
  <si>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</si>
  <si>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</si>
  <si>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</si>
  <si>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</si>
  <si>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</si>
  <si>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</si>
  <si>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</si>
  <si>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</si>
  <si>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</si>
  <si>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</si>
  <si>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</si>
  <si>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</si>
  <si>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</si>
  <si>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</si>
  <si>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</si>
  <si>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</si>
  <si>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</si>
  <si>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</si>
  <si>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</si>
  <si>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</si>
  <si>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</si>
  <si>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</si>
  <si>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</si>
  <si>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</si>
  <si>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</si>
  <si>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</si>
  <si>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</si>
  <si>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</si>
  <si>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</si>
  <si>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</si>
  <si>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</si>
  <si>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</si>
  <si>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</si>
  <si>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</si>
  <si>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</si>
  <si>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</si>
  <si>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</si>
  <si>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</si>
  <si>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</si>
  <si>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</si>
  <si>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</si>
  <si>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</si>
  <si>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</si>
  <si>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</si>
  <si>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</si>
  <si>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</si>
  <si>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</si>
  <si>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</si>
  <si>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</si>
  <si>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</si>
  <si>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</si>
  <si>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</si>
  <si>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</si>
  <si>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</si>
  <si>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</si>
  <si>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</si>
  <si>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</si>
  <si>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</si>
  <si>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</si>
  <si>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</si>
  <si>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</si>
  <si>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</si>
  <si>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</si>
  <si>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</si>
  <si>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</si>
  <si>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</si>
  <si>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</si>
  <si>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</si>
  <si>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</si>
  <si>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</si>
  <si>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</si>
  <si>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</si>
  <si>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</si>
  <si>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</si>
  <si>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</si>
  <si>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</si>
  <si>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</si>
  <si>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</si>
  <si>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</si>
  <si>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</si>
  <si>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</si>
  <si>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</si>
  <si>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</si>
  <si>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</si>
  <si>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</si>
  <si>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</si>
  <si>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</si>
  <si>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</si>
  <si>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</si>
  <si>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</si>
  <si>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</si>
  <si>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</si>
  <si>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</si>
  <si>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</si>
  <si>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</si>
  <si>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</si>
  <si>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</si>
  <si>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</si>
  <si>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</si>
  <si>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</si>
  <si>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</si>
  <si>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</si>
  <si>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</si>
  <si>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</si>
  <si>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</si>
  <si>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</si>
  <si>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</si>
  <si>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</si>
  <si>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</si>
  <si>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</si>
  <si>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</si>
  <si>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</si>
  <si>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</si>
  <si>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</si>
  <si>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</si>
  <si>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</si>
  <si>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</si>
  <si>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</si>
  <si>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</si>
  <si>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</si>
  <si>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</si>
  <si>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</si>
  <si>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</si>
  <si>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</si>
  <si>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</si>
  <si>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</si>
  <si>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</si>
  <si>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</si>
  <si>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</si>
  <si>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</si>
  <si>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</si>
  <si>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</si>
  <si>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</si>
  <si>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</si>
  <si>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</si>
  <si>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</si>
  <si>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</si>
  <si>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</si>
  <si>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</si>
  <si>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</si>
  <si>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</si>
  <si>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</si>
  <si>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</si>
  <si>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</si>
  <si>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</si>
  <si>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</si>
  <si>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</si>
  <si>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</si>
  <si>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</si>
  <si>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</si>
  <si>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</si>
  <si>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</si>
  <si>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</si>
  <si>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</si>
  <si>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</si>
  <si>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</si>
  <si>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</si>
  <si>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</si>
  <si>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</si>
  <si>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</si>
  <si>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</si>
  <si>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</si>
  <si>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</si>
  <si>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</si>
  <si>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</si>
  <si>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</si>
  <si>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</si>
  <si>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</si>
  <si>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</si>
  <si>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</si>
  <si>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</si>
  <si>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</si>
  <si>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</si>
  <si>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</si>
  <si>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</si>
  <si>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</si>
  <si>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</si>
  <si>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</si>
  <si>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</si>
  <si>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</si>
  <si>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</si>
  <si>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</si>
  <si>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</si>
  <si>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</si>
  <si>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</si>
  <si>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</si>
  <si>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</si>
  <si>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</si>
  <si>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</si>
  <si>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</si>
  <si>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</si>
  <si>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</si>
  <si>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</si>
  <si>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</si>
  <si>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</si>
  <si>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</si>
  <si>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</si>
  <si>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</si>
  <si>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</si>
  <si>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</si>
  <si>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</si>
  <si>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</si>
  <si>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</si>
  <si>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</si>
  <si>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</si>
  <si>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</si>
  <si>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</si>
  <si>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</si>
  <si>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</si>
  <si>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</si>
  <si>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</si>
  <si>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</si>
  <si>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</si>
  <si>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</si>
  <si>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</si>
  <si>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</si>
  <si>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</si>
  <si>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</si>
  <si>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</si>
  <si>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</si>
  <si>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</si>
  <si>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</si>
  <si>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</si>
  <si>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</si>
  <si>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</si>
  <si>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</si>
  <si>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</si>
  <si>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</si>
  <si>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</si>
  <si>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</si>
  <si>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</si>
  <si>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</si>
  <si>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</si>
  <si>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</si>
  <si>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</si>
  <si>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</si>
  <si>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</si>
  <si>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</si>
  <si>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</si>
  <si>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</si>
  <si>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</si>
  <si>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</si>
  <si>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</si>
  <si>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</si>
  <si>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</si>
  <si>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</si>
  <si>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</si>
  <si>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</si>
  <si>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</si>
  <si>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</si>
  <si>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</si>
  <si>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</si>
  <si>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</si>
  <si>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</si>
  <si>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</si>
  <si>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</si>
  <si>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</si>
  <si>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</si>
  <si>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</si>
  <si>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</si>
  <si>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</si>
  <si>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</si>
  <si>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</si>
  <si>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</si>
  <si>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</si>
  <si>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</si>
  <si>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</si>
  <si>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</si>
  <si>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</si>
  <si>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</si>
  <si>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</si>
  <si>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</si>
  <si>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</si>
  <si>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</si>
  <si>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</si>
  <si>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</si>
  <si>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</si>
  <si>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</si>
  <si>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</si>
  <si>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</si>
  <si>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</si>
  <si>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</si>
  <si>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</si>
  <si>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</si>
  <si>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</si>
  <si>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</si>
  <si>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</si>
  <si>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</si>
  <si>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</si>
  <si>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</si>
  <si>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</si>
  <si>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</si>
  <si>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</si>
  <si>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</si>
  <si>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</si>
  <si>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</si>
  <si>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</si>
  <si>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</si>
  <si>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</si>
  <si>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</si>
  <si>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</si>
  <si>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</si>
  <si>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</si>
  <si>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</si>
  <si>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</si>
  <si>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</si>
  <si>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</si>
  <si>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</si>
  <si>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</si>
  <si>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</si>
  <si>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</si>
  <si>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</si>
  <si>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</si>
  <si>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</si>
  <si>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</si>
  <si>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</si>
  <si>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</si>
  <si>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</si>
  <si>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</si>
  <si>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</si>
  <si>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</si>
  <si>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</si>
  <si>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</si>
  <si>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</si>
  <si>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</si>
  <si>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</si>
  <si>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</si>
  <si>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</si>
  <si>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</si>
  <si>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</si>
  <si>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</si>
  <si>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</si>
  <si>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</si>
  <si>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</si>
  <si>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</si>
  <si>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</si>
  <si>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</si>
  <si>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</si>
  <si>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</si>
  <si>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</si>
  <si>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</si>
  <si>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</si>
  <si>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</si>
  <si>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</si>
  <si>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</si>
  <si>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</si>
  <si>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</si>
  <si>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</si>
  <si>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</si>
  <si>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</si>
  <si>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</si>
  <si>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</si>
  <si>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</si>
  <si>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</si>
  <si>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</si>
  <si>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</si>
  <si>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</si>
  <si>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</si>
  <si>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</si>
  <si>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</si>
  <si>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</si>
  <si>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</si>
  <si>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</si>
  <si>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</si>
  <si>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</si>
  <si>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</si>
  <si>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</si>
  <si>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</si>
  <si>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</si>
  <si>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</si>
  <si>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</si>
  <si>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</si>
  <si>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</si>
  <si>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</si>
  <si>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</si>
  <si>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</si>
  <si>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</si>
  <si>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</si>
  <si>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</si>
  <si>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</si>
  <si>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</si>
  <si>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</si>
  <si>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</si>
  <si>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</si>
  <si>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</si>
  <si>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</si>
  <si>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</si>
  <si>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</si>
  <si>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</si>
  <si>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</si>
  <si>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</si>
  <si>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</si>
  <si>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</si>
  <si>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</si>
  <si>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</si>
  <si>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</si>
  <si>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</si>
  <si>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</si>
  <si>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</si>
  <si>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</si>
  <si>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</si>
  <si>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</si>
  <si>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</si>
  <si>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</si>
  <si>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</si>
  <si>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</si>
  <si>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</si>
  <si>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</si>
  <si>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</si>
  <si>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</si>
  <si>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</si>
  <si>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</si>
  <si>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</si>
  <si>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</si>
  <si>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</si>
  <si>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</si>
  <si>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</si>
  <si>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</si>
  <si>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</si>
  <si>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</si>
  <si>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</si>
  <si>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</si>
  <si>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</si>
  <si>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</si>
  <si>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</si>
  <si>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</si>
  <si>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</si>
  <si>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</si>
  <si>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</si>
  <si>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</si>
  <si>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</si>
  <si>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</si>
  <si>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</si>
  <si>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</si>
  <si>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</si>
  <si>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</si>
  <si>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</si>
  <si>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</si>
  <si>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</si>
  <si>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</si>
  <si>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</si>
  <si>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</si>
  <si>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</si>
  <si>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</si>
  <si>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</si>
  <si>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</si>
  <si>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</si>
  <si>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</si>
  <si>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</si>
  <si>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</si>
  <si>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</si>
  <si>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</si>
  <si>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</si>
  <si>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</si>
  <si>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</si>
  <si>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</si>
  <si>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</si>
  <si>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</si>
  <si>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</si>
  <si>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</si>
  <si>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</si>
  <si>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</si>
  <si>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</si>
  <si>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</si>
  <si>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</si>
  <si>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</si>
  <si>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</si>
  <si>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</si>
  <si>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</si>
  <si>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</si>
  <si>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</si>
  <si>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</si>
  <si>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</si>
  <si>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</si>
  <si>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</si>
  <si>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</si>
  <si>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</si>
  <si>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</si>
  <si>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</si>
  <si>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</si>
  <si>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</si>
  <si>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</si>
  <si>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</si>
  <si>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</si>
  <si>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</si>
  <si>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</si>
  <si>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</si>
  <si>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</si>
  <si>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</si>
  <si>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</si>
  <si>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</si>
  <si>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</si>
  <si>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</si>
  <si>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</si>
  <si>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</si>
  <si>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</si>
  <si>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</si>
  <si>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</si>
  <si>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</si>
  <si>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</si>
  <si>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</si>
  <si>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</si>
  <si>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</si>
  <si>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</si>
  <si>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</si>
  <si>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</si>
  <si>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</si>
  <si>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</si>
  <si>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</si>
  <si>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</si>
  <si>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</si>
  <si>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</si>
  <si>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</si>
  <si>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</si>
  <si>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</si>
  <si>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</si>
  <si>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</si>
  <si>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</si>
  <si>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</si>
  <si>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</si>
  <si>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</si>
  <si>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</si>
  <si>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</si>
  <si>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</si>
  <si>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</si>
  <si>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</si>
  <si>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</si>
  <si>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</si>
  <si>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</si>
  <si>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</si>
  <si>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</si>
  <si>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</si>
  <si>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</si>
  <si>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</si>
  <si>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</si>
  <si>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</si>
  <si>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</si>
  <si>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</si>
  <si>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</si>
  <si>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</si>
  <si>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</si>
  <si>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</si>
  <si>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</si>
  <si>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</si>
  <si>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</si>
  <si>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</si>
  <si>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</si>
  <si>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</si>
  <si>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</si>
  <si>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</si>
  <si>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</si>
  <si>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</si>
  <si>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</si>
  <si>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</si>
  <si>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</si>
  <si>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</si>
  <si>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</si>
  <si>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</si>
  <si>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</si>
  <si>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</si>
  <si>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</si>
  <si>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</si>
  <si>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</si>
  <si>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</si>
  <si>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</si>
  <si>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</si>
  <si>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</si>
  <si>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</si>
  <si>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</si>
  <si>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</si>
  <si>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</si>
  <si>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</si>
  <si>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</si>
  <si>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</si>
  <si>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</si>
  <si>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</si>
  <si>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</si>
  <si>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</si>
  <si>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</si>
  <si>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</si>
  <si>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</si>
  <si>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</si>
  <si>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</si>
  <si>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</si>
  <si>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</si>
  <si>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</si>
  <si>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</si>
  <si>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</si>
  <si>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</si>
  <si>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</si>
  <si>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</si>
  <si>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</si>
  <si>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</si>
  <si>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</si>
  <si>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</si>
  <si>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</si>
  <si>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</si>
  <si>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</si>
  <si>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</si>
  <si>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</si>
  <si>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</si>
  <si>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</si>
  <si>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</si>
  <si>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</si>
  <si>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</si>
  <si>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</si>
  <si>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</si>
  <si>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</si>
  <si>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</si>
  <si>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</si>
  <si>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</si>
  <si>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</si>
  <si>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</si>
  <si>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</si>
  <si>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</si>
  <si>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</si>
  <si>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</si>
  <si>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</si>
  <si>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</si>
  <si>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</si>
  <si>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</si>
  <si>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</si>
  <si>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</si>
  <si>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</si>
  <si>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</si>
  <si>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</si>
  <si>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</si>
  <si>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</si>
  <si>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</si>
  <si>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</si>
  <si>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</si>
  <si>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</si>
  <si>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</si>
  <si>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</si>
  <si>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</si>
  <si>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</si>
  <si>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</si>
  <si>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</si>
  <si>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</si>
  <si>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</si>
  <si>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</si>
  <si>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</si>
  <si>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</si>
  <si>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</si>
  <si>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</si>
  <si>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</si>
  <si>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</si>
  <si>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</si>
  <si>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</si>
  <si>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</si>
  <si>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</si>
  <si>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</si>
  <si>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</si>
  <si>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</si>
  <si>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</si>
  <si>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</si>
  <si>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</si>
  <si>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</si>
  <si>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</si>
  <si>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</si>
  <si>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</si>
  <si>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</si>
  <si>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</si>
  <si>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</si>
  <si>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</si>
  <si>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</si>
  <si>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</si>
  <si>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</si>
  <si>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</si>
  <si>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</si>
  <si>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</si>
  <si>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</si>
  <si>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</si>
  <si>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</si>
  <si>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</si>
  <si>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</si>
  <si>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</si>
  <si>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</si>
  <si>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</si>
  <si>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</si>
  <si>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</si>
  <si>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</si>
  <si>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</si>
  <si>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</si>
  <si>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</si>
  <si>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</si>
  <si>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</si>
  <si>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</si>
  <si>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</si>
  <si>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</si>
  <si>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</si>
  <si>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</si>
  <si>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</si>
  <si>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</si>
  <si>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</si>
  <si>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</si>
  <si>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</si>
  <si>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</si>
  <si>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</si>
  <si>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</si>
  <si>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</si>
  <si>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</si>
  <si>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</si>
  <si>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</si>
  <si>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</si>
  <si>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</si>
  <si>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</si>
  <si>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</si>
  <si>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</si>
  <si>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</si>
  <si>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</si>
  <si>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</si>
  <si>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</si>
  <si>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</si>
  <si>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</si>
  <si>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</si>
  <si>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</si>
  <si>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</si>
  <si>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</si>
  <si>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</si>
  <si>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</si>
  <si>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</si>
  <si>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</si>
  <si>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</si>
  <si>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</si>
  <si>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</si>
  <si>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</si>
  <si>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</si>
  <si>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</si>
  <si>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</si>
  <si>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</si>
  <si>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</si>
  <si>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</si>
  <si>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</si>
  <si>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</si>
  <si>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</si>
  <si>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</si>
  <si>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</si>
  <si>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</si>
  <si>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</si>
  <si>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</si>
  <si>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</si>
  <si>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</si>
  <si>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</si>
  <si>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</si>
  <si>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</si>
  <si>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</si>
  <si>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</si>
  <si>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</si>
  <si>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</si>
  <si>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</si>
  <si>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</si>
  <si>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</si>
  <si>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</si>
  <si>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</si>
  <si>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</si>
  <si>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</si>
  <si>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</si>
  <si>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</si>
  <si>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</si>
  <si>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</si>
  <si>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</si>
  <si>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</si>
  <si>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</si>
  <si>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</si>
  <si>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</si>
  <si>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</si>
  <si>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</si>
  <si>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</si>
  <si>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</si>
  <si>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</si>
  <si>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</si>
  <si>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</si>
  <si>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</si>
  <si>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</si>
  <si>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</si>
  <si>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</si>
  <si>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</si>
  <si>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</si>
  <si>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</si>
  <si>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</si>
  <si>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</si>
  <si>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</si>
  <si>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</si>
  <si>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</si>
  <si>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</si>
  <si>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</si>
  <si>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</si>
  <si>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</si>
  <si>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</si>
  <si>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</si>
  <si>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</si>
  <si>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</si>
  <si>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</si>
  <si>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</si>
  <si>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</si>
  <si>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</si>
  <si>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</si>
  <si>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</si>
  <si>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</si>
  <si>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</si>
  <si>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</si>
  <si>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</si>
  <si>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</si>
  <si>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</si>
  <si>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</si>
  <si>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</si>
  <si>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</si>
  <si>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</si>
  <si>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</si>
  <si>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</si>
  <si>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</si>
  <si>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</si>
  <si>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</si>
  <si>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</si>
  <si>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</si>
  <si>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</si>
  <si>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</si>
  <si>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</si>
  <si>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</si>
  <si>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</si>
  <si>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</si>
  <si>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</si>
  <si>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</si>
  <si>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</si>
  <si>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</si>
  <si>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</si>
  <si>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</si>
  <si>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</si>
  <si>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</si>
  <si>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</si>
  <si>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</si>
  <si>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</si>
  <si>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</si>
  <si>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</si>
  <si>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</si>
  <si>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</si>
  <si>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</si>
  <si>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</si>
  <si>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</si>
  <si>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</si>
  <si>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</si>
  <si>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</si>
  <si>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</si>
  <si>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</si>
  <si>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</si>
  <si>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</si>
  <si>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</si>
  <si>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</si>
  <si>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</si>
  <si>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</si>
  <si>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</si>
  <si>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</si>
  <si>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</si>
  <si>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</si>
  <si>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</si>
  <si>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</si>
  <si>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</si>
  <si>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</si>
  <si>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</si>
  <si>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</si>
  <si>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</si>
  <si>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</si>
  <si>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</si>
  <si>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</si>
  <si>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</si>
  <si>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</si>
  <si>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</si>
  <si>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</si>
  <si>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</si>
  <si>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</si>
  <si>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</si>
  <si>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</si>
  <si>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</si>
  <si>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</si>
  <si>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</si>
  <si>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</si>
  <si>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</si>
  <si>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</si>
  <si>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</si>
  <si>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</si>
  <si>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</si>
  <si>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</si>
  <si>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</si>
  <si>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</si>
  <si>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</si>
  <si>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</si>
  <si>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</si>
  <si>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</si>
  <si>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</si>
  <si>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</si>
  <si>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</si>
  <si>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</si>
  <si>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</si>
  <si>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</si>
  <si>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</si>
  <si>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</si>
  <si>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</si>
  <si>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</si>
  <si>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</si>
  <si>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</si>
  <si>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</si>
  <si>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</si>
  <si>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</si>
  <si>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</si>
  <si>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</si>
  <si>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</si>
  <si>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</si>
  <si>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</si>
  <si>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</si>
  <si>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</si>
  <si>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</si>
  <si>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</si>
  <si>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</si>
  <si>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</si>
  <si>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</si>
  <si>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</si>
  <si>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</si>
  <si>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</si>
  <si>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</si>
  <si>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</si>
  <si>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</si>
  <si>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</si>
  <si>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</si>
  <si>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</si>
  <si>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</si>
  <si>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</si>
  <si>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</si>
  <si>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</si>
  <si>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</si>
  <si>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</si>
  <si>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</si>
  <si>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</si>
  <si>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</si>
  <si>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</si>
  <si>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</si>
  <si>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</si>
  <si>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</si>
  <si>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</si>
  <si>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</si>
  <si>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</si>
  <si>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</si>
  <si>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</si>
  <si>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</si>
  <si>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</si>
  <si>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</si>
  <si>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</si>
  <si>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</si>
  <si>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</si>
  <si>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</si>
  <si>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</si>
  <si>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</si>
  <si>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</si>
  <si>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</si>
  <si>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</si>
  <si>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</si>
  <si>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</si>
  <si>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</si>
  <si>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</si>
  <si>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</si>
  <si>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</si>
  <si>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</si>
  <si>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</si>
  <si>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</si>
  <si>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</si>
  <si>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</si>
  <si>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</si>
  <si>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</si>
  <si>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</si>
  <si>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</si>
  <si>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</si>
  <si>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</si>
  <si>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</si>
  <si>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</si>
  <si>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</si>
  <si>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</si>
  <si>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</si>
  <si>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</si>
  <si>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</si>
  <si>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</si>
  <si>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</si>
  <si>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</si>
  <si>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</si>
  <si>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</si>
  <si>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</si>
  <si>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</si>
  <si>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</si>
  <si>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</si>
  <si>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</si>
  <si>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</si>
  <si>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</si>
  <si>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</si>
  <si>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</si>
  <si>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</si>
  <si>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</si>
  <si>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</si>
  <si>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</si>
  <si>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</si>
  <si>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</si>
  <si>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</si>
  <si>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</si>
  <si>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</si>
  <si>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</si>
  <si>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</si>
  <si>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</si>
  <si>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</si>
  <si>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</si>
  <si>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</si>
  <si>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</si>
  <si>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</si>
  <si>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</si>
  <si>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</si>
  <si>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</si>
  <si>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</si>
  <si>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</si>
  <si>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</si>
  <si>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</si>
  <si>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</si>
  <si>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</si>
  <si>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</si>
  <si>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</si>
  <si>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</si>
  <si>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</si>
  <si>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</si>
  <si>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</si>
  <si>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</si>
  <si>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</si>
  <si>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</si>
  <si>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</si>
  <si>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</si>
  <si>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</si>
  <si>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</si>
  <si>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</si>
  <si>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</si>
  <si>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</si>
  <si>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</si>
  <si>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</si>
  <si>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</si>
  <si>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</si>
  <si>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</si>
  <si>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</si>
  <si>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</si>
  <si>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</si>
  <si>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</si>
  <si>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</si>
  <si>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</si>
  <si>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</si>
  <si>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</si>
  <si>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</si>
  <si>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</si>
  <si>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</si>
  <si>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</si>
  <si>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</si>
  <si>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</si>
  <si>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</si>
  <si>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</si>
  <si>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</si>
  <si>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</si>
  <si>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</si>
  <si>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</si>
  <si>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</si>
  <si>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</si>
  <si>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</si>
  <si>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</si>
  <si>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</si>
  <si>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</si>
  <si>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</si>
  <si>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</si>
  <si>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</si>
  <si>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</si>
  <si>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</si>
  <si>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</si>
  <si>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</si>
  <si>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</si>
  <si>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</si>
  <si>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</si>
  <si>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</si>
  <si>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</si>
  <si>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</si>
  <si>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</si>
  <si>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</si>
  <si>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</si>
  <si>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</si>
  <si>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</si>
  <si>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</si>
  <si>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</si>
  <si>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</si>
  <si>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</si>
  <si>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</si>
  <si>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</si>
  <si>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</si>
  <si>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</si>
  <si>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</si>
  <si>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</si>
  <si>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</si>
  <si>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</si>
  <si>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</si>
  <si>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</si>
  <si>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</si>
  <si>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</si>
  <si>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</si>
  <si>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</si>
  <si>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</si>
  <si>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</si>
  <si>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</si>
  <si>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</si>
  <si>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</si>
  <si>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</si>
  <si>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</si>
  <si>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</si>
  <si>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</si>
  <si>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</si>
  <si>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</si>
  <si>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</si>
  <si>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</si>
  <si>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</si>
  <si>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</si>
  <si>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</si>
  <si>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</si>
  <si>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</si>
  <si>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</si>
  <si>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</si>
  <si>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</si>
  <si>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</si>
  <si>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</si>
  <si>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</si>
  <si>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</si>
  <si>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</si>
  <si>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</si>
  <si>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</si>
  <si>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</si>
  <si>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</si>
  <si>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</si>
  <si>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</si>
  <si>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</si>
  <si>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</si>
  <si>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</si>
  <si>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</si>
  <si>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</si>
  <si>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</si>
  <si>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</si>
  <si>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</si>
  <si>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</si>
  <si>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</si>
  <si>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</si>
  <si>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</si>
  <si>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</si>
  <si>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</si>
  <si>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</si>
  <si>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</si>
  <si>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</si>
  <si>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</si>
  <si>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</si>
  <si>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</si>
  <si>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</si>
  <si>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</si>
  <si>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</si>
  <si>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</si>
  <si>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</si>
  <si>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</si>
  <si>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</si>
  <si>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</si>
  <si>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</si>
  <si>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</si>
  <si>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</si>
  <si>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</si>
  <si>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</si>
  <si>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</si>
  <si>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</si>
  <si>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</si>
  <si>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</si>
  <si>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</si>
  <si>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</si>
  <si>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</si>
  <si>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</si>
  <si>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</si>
  <si>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</si>
  <si>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</si>
  <si>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</si>
  <si>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</si>
  <si>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</si>
  <si>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</si>
  <si>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</si>
  <si>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</si>
  <si>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</si>
  <si>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</si>
  <si>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</si>
  <si>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</si>
  <si>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</si>
  <si>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</si>
  <si>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</si>
  <si>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</si>
  <si>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</si>
  <si>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</si>
  <si>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</si>
  <si>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</si>
  <si>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</si>
  <si>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</si>
  <si>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</si>
  <si>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</si>
  <si>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</si>
  <si>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</si>
  <si>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</si>
  <si>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</si>
  <si>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</si>
  <si>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</si>
  <si>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</si>
  <si>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</si>
  <si>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</si>
  <si>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</si>
  <si>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</si>
  <si>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</si>
  <si>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</si>
  <si>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</si>
  <si>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</si>
  <si>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</si>
  <si>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</si>
  <si>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</si>
  <si>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</si>
  <si>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</si>
  <si>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</si>
  <si>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</si>
  <si>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</si>
  <si>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</si>
  <si>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</si>
  <si>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</si>
  <si>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</si>
  <si>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</si>
  <si>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</si>
  <si>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</si>
  <si>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</si>
  <si>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</si>
  <si>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</si>
  <si>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</si>
  <si>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</si>
  <si>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</si>
  <si>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</si>
  <si>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</si>
  <si>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</si>
  <si>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</si>
  <si>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</si>
  <si>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</si>
  <si>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</si>
  <si>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</si>
  <si>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</si>
  <si>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</si>
  <si>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</si>
  <si>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</si>
  <si>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</si>
  <si>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</si>
  <si>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</si>
  <si>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</si>
  <si>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</si>
  <si>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</si>
  <si>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</si>
  <si>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</si>
  <si>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</si>
  <si>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</si>
  <si>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</si>
  <si>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</si>
  <si>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</si>
  <si>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</si>
  <si>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</si>
  <si>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</si>
  <si>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</si>
  <si>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</si>
  <si>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</si>
  <si>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</si>
  <si>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</si>
  <si>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</si>
  <si>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</si>
  <si>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</si>
  <si>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</si>
  <si>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</si>
  <si>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</si>
  <si>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</si>
  <si>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</si>
  <si>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</si>
  <si>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</si>
  <si>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</si>
  <si>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</si>
  <si>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</si>
  <si>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</si>
  <si>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</si>
  <si>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</si>
  <si>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</si>
  <si>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</si>
  <si>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</si>
  <si>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</si>
  <si>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</si>
  <si>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</si>
  <si>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</si>
  <si>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</si>
  <si>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</si>
  <si>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</si>
  <si>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</si>
  <si>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</si>
  <si>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</si>
  <si>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</si>
  <si>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</si>
  <si>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</si>
  <si>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</si>
  <si>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</si>
  <si>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</si>
  <si>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</si>
  <si>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</si>
  <si>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</si>
  <si>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</si>
  <si>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</si>
  <si>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</si>
  <si>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</si>
  <si>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</si>
  <si>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</si>
  <si>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</si>
  <si>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</si>
  <si>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</si>
  <si>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</si>
  <si>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</si>
  <si>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</si>
  <si>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</si>
  <si>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</si>
  <si>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</si>
  <si>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</si>
  <si>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</si>
  <si>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</si>
  <si>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</si>
  <si>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</si>
  <si>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</si>
  <si>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</si>
  <si>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</si>
  <si>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</si>
  <si>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</si>
  <si>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</si>
  <si>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</si>
  <si>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</si>
  <si>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</si>
  <si>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</si>
  <si>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</si>
  <si>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</si>
  <si>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</si>
  <si>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</si>
  <si>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</si>
  <si>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</si>
  <si>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</si>
  <si>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</si>
  <si>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</si>
  <si>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</si>
  <si>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</si>
  <si>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</si>
  <si>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</si>
  <si>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</si>
  <si>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</si>
  <si>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</si>
  <si>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</si>
  <si>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</si>
  <si>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</si>
  <si>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</si>
  <si>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</si>
  <si>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</si>
  <si>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</si>
  <si>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</si>
  <si>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</si>
  <si>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</si>
  <si>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</si>
  <si>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</si>
  <si>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</si>
  <si>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</si>
  <si>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</si>
  <si>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</si>
  <si>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</si>
  <si>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</si>
  <si>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</si>
  <si>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</si>
  <si>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</si>
  <si>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</si>
  <si>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</si>
  <si>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</si>
  <si>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</si>
  <si>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</si>
  <si>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</si>
  <si>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</si>
  <si>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</si>
  <si>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</si>
  <si>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</si>
  <si>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</si>
  <si>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</si>
  <si>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</si>
  <si>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</si>
  <si>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</si>
  <si>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</si>
  <si>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</si>
  <si>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</si>
  <si>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</si>
  <si>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</si>
  <si>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</si>
  <si>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</si>
  <si>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</si>
  <si>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</si>
  <si>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</si>
  <si>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</si>
  <si>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</si>
  <si>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</si>
  <si>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</si>
  <si>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</si>
  <si>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</si>
  <si>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</si>
  <si>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</si>
  <si>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</si>
  <si>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</si>
  <si>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</si>
  <si>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</si>
  <si>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</si>
  <si>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</si>
  <si>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</si>
  <si>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</si>
  <si>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</si>
  <si>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</si>
  <si>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</si>
  <si>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</si>
  <si>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</si>
  <si>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</si>
  <si>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</si>
  <si>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</si>
  <si>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</si>
  <si>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</si>
  <si>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</si>
  <si>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</si>
  <si>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</si>
  <si>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</si>
  <si>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</si>
  <si>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</si>
  <si>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</si>
  <si>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</si>
  <si>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</si>
  <si>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</si>
  <si>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</si>
  <si>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</si>
  <si>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</si>
  <si>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</si>
  <si>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</si>
  <si>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</si>
  <si>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</si>
  <si>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</si>
  <si>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</si>
  <si>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</si>
  <si>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</si>
  <si>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</si>
  <si>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</si>
  <si>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</si>
  <si>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</si>
  <si>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</si>
  <si>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</si>
  <si>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</si>
  <si>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</si>
  <si>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</si>
  <si>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</si>
  <si>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</si>
  <si>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</si>
  <si>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</si>
  <si>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</si>
  <si>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</si>
  <si>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</si>
  <si>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</si>
  <si>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</si>
  <si>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</si>
  <si>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</si>
  <si>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</si>
  <si>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</si>
  <si>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</si>
  <si>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</si>
  <si>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</si>
  <si>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</si>
  <si>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</si>
  <si>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</si>
  <si>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</si>
  <si>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</si>
  <si>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</si>
  <si>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</si>
  <si>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</si>
  <si>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</si>
  <si>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</si>
  <si>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</si>
  <si>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</si>
  <si>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</si>
  <si>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</si>
  <si>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</si>
  <si>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</si>
  <si>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</si>
  <si>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</si>
  <si>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</si>
  <si>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</si>
  <si>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</si>
  <si>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</si>
  <si>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</si>
  <si>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</si>
  <si>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</si>
  <si>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</si>
  <si>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</si>
  <si>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</si>
  <si>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</si>
  <si>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</si>
  <si>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</si>
  <si>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</si>
  <si>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</si>
  <si>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</si>
  <si>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</si>
  <si>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</si>
  <si>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</si>
  <si>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</si>
  <si>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</si>
  <si>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</si>
  <si>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</si>
  <si>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</si>
  <si>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</si>
  <si>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</si>
  <si>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</si>
  <si>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</si>
  <si>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</si>
  <si>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</si>
  <si>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</si>
  <si>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</si>
  <si>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</si>
  <si>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</si>
  <si>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</si>
  <si>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</si>
  <si>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</si>
  <si>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</si>
  <si>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</si>
  <si>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</si>
  <si>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</si>
  <si>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</si>
  <si>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</si>
  <si>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</si>
  <si>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</si>
  <si>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</si>
  <si>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</si>
  <si>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</si>
  <si>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</si>
  <si>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</si>
  <si>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</si>
  <si>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</si>
  <si>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</si>
  <si>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</si>
  <si>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</si>
  <si>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</si>
  <si>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</si>
  <si>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</si>
  <si>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</si>
  <si>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</si>
  <si>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</si>
  <si>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</si>
  <si>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</si>
  <si>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</si>
  <si>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</si>
  <si>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</si>
  <si>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</si>
  <si>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</si>
  <si>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</si>
  <si>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</si>
  <si>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</si>
  <si>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</si>
  <si>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</si>
  <si>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</si>
  <si>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</si>
  <si>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</si>
  <si>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</si>
  <si>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</si>
  <si>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</si>
  <si>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</si>
  <si>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</si>
  <si>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</si>
  <si>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</si>
  <si>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</si>
  <si>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</si>
  <si>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</si>
  <si>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</si>
  <si>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</si>
  <si>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</si>
  <si>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</si>
  <si>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</si>
  <si>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</si>
  <si>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</si>
  <si>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</si>
  <si>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</si>
  <si>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</si>
  <si>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</si>
  <si>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</si>
  <si>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</si>
  <si>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</si>
  <si>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</si>
  <si>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</si>
  <si>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</si>
  <si>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</si>
  <si>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</si>
  <si>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</si>
  <si>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</si>
  <si>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</si>
  <si>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</si>
  <si>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</si>
  <si>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</si>
  <si>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</si>
  <si>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</si>
  <si>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</si>
  <si>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</si>
  <si>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</si>
  <si>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</si>
  <si>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</si>
  <si>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</si>
  <si>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</si>
  <si>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</si>
  <si>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</si>
  <si>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</si>
  <si>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</si>
  <si>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</si>
  <si>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</si>
  <si>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</si>
  <si>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</si>
  <si>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</si>
  <si>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</si>
  <si>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</si>
  <si>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</si>
  <si>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</si>
  <si>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</si>
  <si>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</si>
  <si>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</si>
  <si>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</si>
  <si>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</si>
  <si>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</si>
  <si>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</si>
  <si>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</si>
  <si>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</si>
  <si>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</si>
  <si>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</si>
  <si>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</si>
  <si>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</si>
  <si>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</si>
  <si>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</si>
  <si>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</si>
  <si>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</si>
  <si>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</si>
  <si>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</si>
  <si>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</si>
  <si>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</si>
  <si>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</si>
  <si>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</si>
  <si>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</si>
  <si>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</si>
  <si>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</si>
  <si>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</si>
  <si>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</si>
  <si>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</si>
  <si>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</si>
  <si>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</si>
  <si>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</si>
  <si>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</si>
  <si>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</si>
  <si>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</si>
  <si>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</si>
  <si>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</si>
  <si>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</si>
  <si>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</si>
  <si>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</si>
  <si>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</si>
  <si>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</si>
  <si>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</si>
  <si>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</si>
  <si>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</si>
  <si>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</si>
  <si>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</si>
  <si>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</si>
  <si>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</si>
  <si>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</si>
  <si>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</si>
  <si>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</si>
  <si>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</si>
  <si>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</si>
  <si>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</si>
  <si>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</si>
  <si>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</si>
  <si>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</si>
  <si>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</si>
  <si>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</si>
  <si>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</si>
  <si>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</si>
  <si>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</si>
  <si>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</si>
  <si>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</si>
  <si>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</si>
  <si>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</si>
  <si>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</si>
  <si>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</si>
  <si>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</si>
  <si>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</si>
  <si>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</si>
  <si>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</si>
  <si>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</si>
  <si>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</si>
  <si>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</si>
  <si>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</si>
  <si>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</si>
  <si>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</si>
  <si>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</si>
  <si>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</si>
  <si>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</si>
  <si>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</si>
  <si>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</si>
  <si>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</si>
  <si>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</si>
  <si>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</si>
  <si>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</si>
  <si>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</si>
  <si>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</si>
  <si>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</si>
  <si>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</si>
  <si>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</si>
  <si>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</si>
  <si>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</si>
  <si>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</si>
  <si>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</si>
  <si>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</si>
  <si>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</si>
  <si>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</si>
  <si>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</si>
  <si>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</si>
  <si>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</si>
  <si>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</si>
  <si>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</si>
  <si>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</si>
  <si>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</si>
  <si>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</si>
  <si>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</si>
  <si>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</si>
  <si>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</si>
  <si>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</si>
  <si>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</si>
  <si>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</si>
  <si>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</si>
  <si>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</si>
  <si>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</si>
  <si>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</si>
  <si>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</si>
  <si>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</si>
  <si>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</si>
  <si>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</si>
  <si>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</si>
  <si>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</si>
  <si>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</si>
  <si>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</si>
  <si>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</si>
  <si>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</si>
  <si>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</si>
  <si>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</si>
  <si>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</si>
  <si>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</si>
  <si>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</si>
  <si>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</si>
  <si>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</si>
  <si>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</si>
  <si>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</si>
  <si>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</si>
  <si>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</si>
  <si>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</si>
  <si>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</si>
  <si>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</si>
  <si>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</si>
  <si>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</si>
  <si>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</si>
  <si>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</si>
  <si>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</si>
  <si>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</si>
  <si>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</si>
  <si>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</si>
  <si>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</si>
  <si>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</si>
  <si>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</si>
  <si>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</si>
  <si>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</si>
  <si>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</si>
  <si>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</si>
  <si>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</si>
  <si>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</si>
  <si>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</si>
  <si>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</si>
  <si>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</si>
  <si>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</si>
  <si>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</si>
  <si>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</si>
  <si>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</si>
  <si>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</si>
  <si>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</si>
  <si>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</si>
  <si>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</si>
  <si>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</si>
  <si>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</si>
  <si>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</si>
  <si>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</si>
  <si>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</si>
  <si>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</si>
  <si>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</si>
  <si>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</si>
  <si>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</si>
  <si>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</si>
  <si>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</si>
  <si>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</si>
  <si>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</si>
  <si>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</si>
  <si>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</si>
  <si>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</si>
  <si>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</si>
  <si>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</si>
  <si>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</si>
  <si>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</si>
  <si>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</si>
  <si>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</si>
  <si>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</si>
  <si>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</si>
  <si>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</si>
  <si>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</si>
  <si>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</si>
  <si>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</si>
  <si>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</si>
  <si>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</si>
  <si>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</si>
  <si>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</si>
  <si>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</si>
  <si>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</si>
  <si>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</si>
  <si>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</si>
  <si>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</si>
  <si>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</si>
  <si>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</si>
  <si>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</si>
  <si>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</si>
  <si>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</si>
  <si>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</si>
  <si>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</si>
  <si>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</si>
  <si>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</si>
  <si>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</si>
  <si>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</si>
  <si>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</si>
  <si>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</si>
  <si>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</si>
  <si>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</si>
  <si>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</si>
  <si>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</si>
  <si>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</si>
  <si>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</si>
  <si>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</si>
  <si>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</si>
  <si>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</si>
  <si>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</si>
  <si>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</si>
  <si>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</si>
  <si>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</si>
  <si>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</si>
  <si>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</si>
  <si>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</si>
  <si>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</si>
  <si>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</si>
  <si>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</si>
  <si>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</si>
  <si>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</si>
  <si>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</si>
  <si>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</si>
  <si>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</si>
  <si>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</si>
  <si>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</si>
  <si>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</si>
  <si>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</si>
  <si>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</si>
  <si>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</si>
  <si>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</si>
  <si>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</si>
  <si>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</si>
  <si>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</si>
  <si>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</si>
  <si>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</si>
  <si>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</si>
  <si>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</si>
  <si>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</si>
  <si>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</si>
  <si>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</si>
  <si>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</si>
  <si>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</si>
  <si>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</si>
  <si>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</si>
  <si>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</si>
  <si>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</si>
  <si>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</si>
  <si>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</si>
  <si>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</si>
  <si>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</si>
  <si>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</si>
  <si>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</si>
  <si>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</si>
  <si>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</si>
  <si>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</si>
  <si>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</si>
  <si>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</si>
  <si>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</si>
  <si>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</si>
  <si>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</si>
  <si>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</si>
  <si>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</si>
  <si>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</si>
  <si>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</si>
  <si>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</si>
  <si>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</si>
  <si>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</si>
  <si>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</si>
  <si>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</si>
  <si>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</si>
  <si>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</si>
  <si>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</si>
  <si>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</si>
  <si>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</si>
  <si>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</si>
  <si>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</si>
  <si>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</si>
  <si>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</si>
  <si>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</si>
  <si>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</si>
  <si>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</si>
  <si>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</si>
  <si>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</si>
  <si>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</si>
  <si>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</si>
  <si>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</si>
  <si>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</si>
  <si>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</si>
  <si>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</si>
  <si>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</si>
  <si>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</si>
  <si>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</si>
  <si>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</si>
  <si>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</si>
  <si>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</si>
  <si>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</si>
  <si>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</si>
  <si>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</si>
  <si>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</si>
  <si>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</si>
  <si>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</si>
  <si>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</si>
  <si>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</si>
  <si>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</si>
  <si>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</si>
  <si>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</si>
  <si>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</si>
  <si>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</si>
  <si>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</si>
  <si>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</si>
  <si>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</si>
  <si>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</si>
  <si>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</si>
  <si>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</si>
  <si>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</si>
  <si>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</si>
  <si>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</si>
  <si>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</si>
  <si>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</si>
  <si>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</si>
  <si>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</si>
  <si>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</si>
  <si>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</si>
  <si>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</si>
  <si>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</si>
  <si>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</si>
  <si>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</si>
  <si>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</si>
  <si>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</si>
  <si>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</si>
  <si>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</si>
  <si>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</si>
  <si>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</si>
  <si>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</si>
  <si>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</si>
  <si>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</si>
  <si>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</si>
  <si>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</si>
  <si>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</si>
  <si>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</si>
  <si>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</si>
  <si>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</si>
  <si>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</si>
  <si>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</si>
  <si>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</si>
  <si>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</si>
  <si>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</si>
  <si>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</si>
  <si>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</si>
  <si>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</si>
  <si>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</si>
  <si>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</si>
  <si>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</si>
  <si>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</si>
  <si>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</si>
  <si>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</si>
  <si>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</si>
  <si>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</si>
  <si>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</si>
  <si>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</si>
  <si>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</si>
  <si>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</si>
  <si>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</si>
  <si>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</si>
  <si>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</si>
  <si>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</si>
  <si>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</si>
  <si>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</si>
  <si>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</si>
  <si>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</si>
  <si>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</si>
  <si>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</si>
  <si>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</si>
  <si>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</si>
  <si>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</si>
  <si>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</si>
  <si>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</si>
  <si>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</si>
  <si>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</si>
  <si>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</si>
  <si>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</si>
  <si>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</si>
  <si>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</si>
  <si>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</si>
  <si>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</si>
  <si>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</si>
  <si>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</si>
  <si>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</si>
  <si>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</si>
  <si>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</si>
  <si>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</si>
  <si>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</si>
  <si>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</si>
  <si>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</si>
  <si>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</si>
  <si>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</si>
  <si>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</si>
  <si>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</si>
  <si>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</si>
  <si>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</si>
  <si>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</si>
  <si>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</si>
  <si>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</si>
  <si>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</si>
  <si>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</si>
  <si>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</si>
  <si>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</si>
  <si>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</si>
  <si>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</si>
  <si>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</si>
  <si>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</si>
  <si>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</si>
  <si>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</si>
  <si>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</si>
  <si>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</si>
  <si>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</si>
  <si>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</si>
  <si>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</si>
  <si>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</si>
  <si>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</si>
  <si>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</si>
  <si>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</si>
  <si>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</si>
  <si>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</si>
  <si>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</si>
  <si>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</si>
  <si>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</si>
  <si>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</si>
  <si>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</si>
  <si>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</si>
  <si>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</si>
  <si>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</si>
  <si>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</si>
  <si>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</si>
  <si>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</si>
  <si>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</si>
  <si>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</si>
  <si>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</si>
  <si>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</si>
  <si>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</si>
  <si>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</si>
  <si>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</si>
  <si>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</si>
  <si>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</si>
  <si>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</si>
  <si>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</si>
  <si>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</si>
  <si>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</si>
  <si>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</si>
  <si>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</si>
  <si>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</si>
  <si>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</si>
  <si>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</si>
  <si>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</si>
  <si>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</si>
  <si>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</si>
  <si>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</si>
  <si>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</si>
  <si>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</si>
  <si>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</si>
  <si>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</si>
  <si>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</si>
  <si>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</si>
  <si>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</si>
  <si>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</si>
  <si>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</si>
  <si>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</si>
  <si>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</si>
  <si>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</si>
  <si>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</si>
  <si>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</si>
  <si>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</si>
  <si>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</si>
  <si>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</si>
  <si>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</si>
  <si>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</si>
  <si>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</si>
  <si>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</si>
  <si>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</si>
  <si>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</si>
  <si>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</si>
  <si>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</si>
  <si>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</si>
  <si>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</si>
  <si>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</si>
  <si>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</si>
  <si>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</si>
  <si>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</si>
  <si>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</si>
  <si>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</si>
  <si>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</si>
  <si>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</si>
  <si>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</si>
  <si>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</si>
  <si>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</si>
  <si>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</si>
  <si>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</si>
  <si>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</si>
  <si>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</si>
  <si>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</si>
  <si>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</si>
  <si>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</si>
  <si>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</si>
  <si>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</si>
  <si>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</si>
  <si>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</si>
  <si>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</si>
  <si>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</si>
  <si>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</si>
  <si>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</si>
  <si>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</si>
  <si>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</si>
  <si>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</si>
  <si>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</si>
  <si>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</si>
  <si>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</si>
  <si>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</si>
  <si>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</si>
  <si>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</si>
  <si>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</si>
  <si>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</si>
  <si>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</si>
  <si>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</si>
  <si>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</si>
  <si>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</si>
  <si>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</si>
  <si>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</si>
  <si>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</si>
  <si>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</si>
  <si>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</si>
  <si>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</si>
  <si>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</si>
  <si>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</si>
  <si>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</si>
  <si>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</si>
  <si>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</si>
  <si>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</si>
  <si>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</si>
  <si>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</si>
  <si>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</si>
  <si>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</si>
  <si>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</si>
  <si>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</si>
  <si>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</si>
  <si>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</si>
  <si>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</si>
  <si>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</si>
  <si>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</si>
  <si>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</si>
  <si>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</si>
  <si>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</si>
  <si>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</si>
  <si>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</si>
  <si>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</si>
  <si>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</si>
  <si>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</si>
  <si>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</si>
  <si>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</si>
  <si>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</si>
  <si>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</si>
  <si>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</si>
  <si>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</si>
  <si>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</si>
  <si>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</si>
  <si>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</si>
  <si>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</si>
  <si>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</si>
  <si>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</si>
  <si>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</si>
  <si>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</si>
  <si>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</si>
  <si>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</si>
  <si>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</si>
  <si>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</si>
  <si>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</si>
  <si>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</si>
  <si>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</si>
  <si>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</si>
  <si>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</si>
  <si>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</si>
  <si>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</si>
  <si>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</si>
  <si>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</si>
  <si>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</si>
  <si>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</si>
  <si>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</si>
  <si>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</si>
  <si>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</si>
  <si>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</si>
  <si>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</si>
  <si>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</si>
  <si>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</si>
  <si>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</si>
  <si>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</si>
  <si>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</si>
  <si>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</si>
  <si>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</si>
  <si>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</si>
  <si>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</si>
  <si>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</si>
  <si>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</si>
  <si>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</si>
  <si>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</si>
  <si>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</si>
  <si>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</si>
  <si>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</si>
  <si>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</si>
  <si>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</si>
  <si>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</si>
  <si>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</si>
  <si>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</si>
  <si>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</si>
  <si>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</si>
  <si>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</si>
  <si>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</si>
  <si>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</si>
  <si>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</si>
  <si>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</si>
  <si>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</si>
  <si>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</si>
  <si>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</si>
  <si>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</si>
  <si>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</si>
  <si>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</si>
  <si>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</si>
  <si>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</si>
  <si>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</si>
  <si>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</si>
  <si>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</si>
  <si>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</si>
  <si>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</si>
  <si>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</si>
  <si>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</si>
  <si>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</si>
  <si>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</si>
  <si>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</si>
  <si>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</si>
  <si>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</si>
  <si>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</si>
  <si>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</si>
  <si>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</si>
  <si>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</si>
  <si>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</si>
  <si>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</si>
  <si>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</si>
  <si>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</si>
  <si>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</si>
  <si>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</si>
  <si>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</si>
  <si>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</si>
  <si>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</si>
  <si>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</si>
  <si>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</si>
  <si>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</si>
  <si>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</si>
  <si>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</si>
  <si>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</si>
  <si>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</si>
  <si>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</si>
  <si>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</si>
  <si>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</si>
  <si>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</si>
  <si>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</si>
  <si>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</si>
  <si>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</si>
  <si>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</si>
  <si>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</si>
  <si>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</si>
  <si>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</si>
  <si>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</si>
  <si>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</si>
  <si>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</si>
  <si>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</si>
  <si>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</si>
  <si>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</si>
  <si>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</si>
  <si>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</si>
  <si>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</si>
  <si>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</si>
  <si>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</si>
  <si>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</si>
  <si>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</si>
  <si>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</si>
  <si>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</si>
  <si>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</si>
  <si>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</si>
  <si>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</si>
  <si>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</si>
  <si>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</si>
  <si>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</si>
  <si>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</si>
  <si>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</si>
  <si>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</si>
  <si>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</si>
  <si>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</si>
  <si>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</si>
  <si>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</si>
  <si>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</si>
  <si>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</si>
  <si>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</si>
  <si>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</si>
  <si>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</si>
  <si>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</si>
  <si>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</si>
  <si>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</si>
  <si>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</si>
  <si>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</si>
  <si>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</si>
  <si>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</si>
  <si>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</si>
  <si>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</si>
  <si>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</si>
  <si>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</si>
  <si>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</si>
  <si>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</si>
  <si>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</si>
  <si>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</si>
  <si>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</si>
  <si>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</si>
  <si>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</si>
  <si>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</si>
  <si>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</si>
  <si>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</si>
  <si>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</si>
  <si>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</si>
  <si>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</si>
  <si>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</si>
  <si>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</si>
  <si>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</si>
  <si>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</si>
  <si>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</si>
  <si>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</si>
  <si>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</si>
  <si>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</si>
  <si>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</si>
  <si>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</si>
  <si>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</si>
  <si>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</si>
  <si>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</si>
  <si>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</si>
  <si>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</si>
  <si>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</si>
  <si>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</si>
  <si>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</si>
  <si>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</si>
  <si>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</si>
  <si>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</si>
  <si>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</si>
  <si>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</si>
  <si>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</si>
  <si>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</si>
  <si>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</si>
  <si>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</si>
  <si>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</si>
  <si>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</si>
  <si>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</si>
  <si>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</si>
  <si>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</si>
  <si>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</si>
  <si>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</si>
  <si>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</si>
  <si>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</si>
  <si>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</si>
  <si>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</si>
  <si>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</si>
  <si>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</si>
  <si>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</si>
  <si>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</si>
  <si>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</si>
  <si>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</si>
  <si>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</si>
  <si>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</si>
  <si>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</si>
  <si>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</si>
  <si>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</si>
  <si>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</si>
  <si>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</si>
  <si>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</si>
  <si>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</si>
  <si>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</si>
  <si>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</si>
  <si>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</si>
  <si>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</si>
  <si>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</si>
  <si>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</si>
  <si>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</si>
  <si>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</si>
  <si>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</si>
  <si>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</si>
  <si>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</si>
  <si>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</si>
  <si>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</si>
  <si>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</si>
  <si>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</si>
  <si>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</si>
  <si>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</si>
  <si>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</si>
  <si>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</si>
  <si>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</si>
  <si>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</si>
  <si>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</si>
  <si>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</si>
  <si>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</si>
  <si>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</si>
  <si>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</si>
  <si>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</si>
  <si>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</si>
  <si>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</si>
  <si>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</si>
  <si>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</si>
  <si>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</si>
  <si>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</si>
  <si>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</si>
  <si>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</si>
  <si>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</si>
  <si>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</si>
  <si>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</si>
  <si>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</si>
  <si>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</si>
  <si>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</si>
  <si>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</si>
  <si>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</si>
  <si>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</si>
  <si>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</si>
  <si>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</si>
  <si>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</si>
  <si>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</si>
  <si>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</si>
  <si>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</si>
  <si>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</si>
  <si>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</si>
  <si>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</si>
  <si>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</si>
  <si>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</si>
  <si>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</si>
  <si>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</si>
  <si>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</si>
  <si>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</si>
  <si>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</si>
  <si>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</si>
  <si>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</si>
  <si>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</si>
  <si>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</si>
  <si>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</si>
  <si>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</si>
  <si>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</si>
  <si>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</si>
  <si>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</si>
  <si>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</si>
  <si>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</si>
  <si>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</si>
  <si>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</si>
  <si>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</si>
  <si>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</si>
  <si>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</si>
  <si>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</si>
  <si>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</si>
  <si>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</si>
  <si>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</si>
  <si>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</si>
  <si>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</si>
  <si>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</si>
  <si>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</si>
  <si>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</si>
  <si>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</si>
  <si>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</si>
  <si>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</si>
  <si>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</si>
  <si>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</si>
  <si>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</si>
  <si>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</si>
  <si>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</si>
  <si>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</si>
  <si>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</si>
  <si>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</si>
  <si>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</si>
  <si>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</si>
  <si>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</si>
  <si>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</si>
  <si>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</si>
  <si>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</si>
  <si>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</si>
  <si>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</si>
  <si>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</si>
  <si>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</si>
  <si>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</si>
  <si>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</si>
  <si>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</si>
  <si>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</si>
  <si>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</si>
  <si>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</si>
  <si>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</si>
  <si>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</si>
  <si>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</si>
  <si>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</si>
  <si>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</si>
  <si>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</si>
  <si>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</si>
  <si>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</si>
  <si>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</si>
  <si>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</si>
  <si>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</si>
  <si>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</si>
  <si>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</si>
  <si>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</si>
  <si>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</si>
  <si>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</si>
  <si>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</si>
  <si>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</si>
  <si>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</si>
  <si>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</si>
  <si>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</si>
  <si>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</si>
  <si>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</si>
  <si>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</si>
  <si>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</si>
  <si>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</si>
  <si>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</si>
  <si>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</si>
  <si>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</si>
  <si>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</si>
  <si>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</si>
  <si>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</si>
  <si>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</si>
  <si>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</si>
  <si>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</si>
  <si>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</si>
  <si>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</si>
  <si>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</si>
  <si>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</si>
  <si>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</si>
  <si>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</si>
  <si>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</si>
  <si>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</si>
  <si>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</si>
  <si>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</si>
  <si>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</si>
  <si>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</si>
  <si>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</si>
  <si>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</si>
  <si>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</si>
  <si>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</si>
  <si>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</si>
  <si>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</si>
  <si>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</si>
  <si>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</si>
  <si>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</si>
  <si>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</si>
  <si>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</si>
  <si>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</si>
  <si>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</si>
  <si>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</si>
  <si>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</si>
  <si>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</si>
  <si>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</si>
  <si>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</si>
  <si>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</si>
  <si>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</si>
  <si>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</si>
  <si>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</si>
  <si>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</si>
  <si>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</si>
  <si>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</si>
  <si>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</si>
  <si>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</si>
  <si>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</si>
  <si>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</si>
  <si>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</si>
  <si>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</si>
  <si>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</si>
  <si>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</si>
  <si>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</si>
  <si>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</si>
  <si>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</si>
  <si>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</si>
  <si>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</si>
  <si>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</si>
  <si>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</si>
  <si>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</si>
  <si>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</si>
  <si>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</si>
  <si>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</si>
  <si>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</si>
  <si>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</si>
  <si>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</si>
  <si>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</si>
  <si>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</si>
  <si>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</si>
  <si>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</si>
  <si>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</si>
  <si>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</si>
  <si>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</si>
  <si>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</si>
  <si>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</si>
  <si>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</si>
  <si>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</si>
  <si>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</si>
  <si>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</si>
  <si>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</si>
  <si>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</si>
  <si>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</si>
  <si>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</si>
  <si>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</si>
  <si>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</si>
  <si>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</si>
  <si>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</si>
  <si>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</si>
  <si>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</si>
  <si>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</si>
  <si>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</si>
  <si>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</si>
  <si>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</si>
  <si>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</si>
  <si>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</si>
  <si>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</si>
  <si>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</si>
  <si>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</si>
  <si>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</si>
  <si>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</si>
  <si>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</si>
  <si>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</si>
  <si>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</si>
  <si>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</si>
  <si>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</si>
  <si>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</si>
  <si>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</si>
  <si>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</si>
  <si>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</si>
  <si>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</si>
  <si>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</si>
  <si>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</si>
  <si>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</si>
  <si>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</si>
  <si>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</si>
  <si>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</si>
  <si>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</si>
  <si>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</si>
  <si>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</si>
  <si>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</si>
  <si>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</si>
  <si>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</si>
  <si>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</si>
  <si>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</si>
  <si>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</si>
  <si>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</si>
  <si>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</si>
  <si>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</si>
  <si>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</si>
  <si>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</si>
  <si>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</si>
  <si>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</si>
  <si>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</si>
  <si>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</si>
  <si>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</si>
  <si>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</si>
  <si>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</si>
  <si>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</si>
  <si>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</si>
  <si>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</si>
  <si>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</si>
  <si>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</si>
  <si>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</si>
  <si>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</si>
  <si>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</si>
  <si>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</si>
  <si>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</si>
  <si>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</si>
  <si>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</si>
  <si>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</si>
  <si>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</si>
  <si>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</si>
  <si>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</si>
  <si>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</si>
  <si>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</si>
  <si>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</si>
  <si>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</si>
  <si>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</si>
  <si>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</si>
  <si>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</si>
  <si>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</si>
  <si>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</si>
  <si>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</si>
  <si>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</si>
  <si>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</si>
  <si>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</si>
  <si>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</si>
  <si>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</si>
  <si>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</si>
  <si>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</si>
  <si>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</si>
  <si>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</si>
  <si>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</si>
  <si>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</si>
  <si>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</si>
  <si>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</si>
  <si>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</si>
  <si>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</si>
  <si>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</si>
  <si>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</si>
  <si>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</si>
  <si>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</si>
  <si>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</si>
  <si>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</si>
  <si>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</si>
  <si>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</si>
  <si>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</si>
  <si>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</si>
  <si>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</si>
  <si>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</si>
  <si>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</si>
  <si>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</si>
  <si>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</si>
  <si>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</si>
  <si>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</si>
  <si>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</si>
  <si>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</si>
  <si>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</si>
  <si>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</si>
  <si>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</si>
  <si>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</si>
  <si>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</si>
  <si>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</si>
  <si>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</si>
  <si>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</si>
  <si>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</si>
  <si>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</si>
  <si>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</si>
  <si>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</si>
  <si>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</si>
  <si>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</si>
  <si>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</si>
  <si>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</si>
  <si>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</si>
  <si>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</si>
  <si>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</si>
  <si>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</si>
  <si>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</si>
  <si>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</si>
  <si>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</si>
  <si>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</si>
  <si>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</si>
  <si>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</si>
  <si>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</si>
  <si>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</si>
  <si>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</si>
  <si>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</si>
  <si>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</si>
  <si>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</si>
  <si>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</si>
  <si>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</si>
  <si>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</si>
  <si>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</si>
  <si>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</si>
  <si>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</si>
  <si>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</si>
  <si>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</si>
  <si>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</si>
  <si>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</si>
  <si>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</si>
  <si>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</si>
  <si>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</si>
  <si>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</si>
  <si>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</si>
  <si>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</si>
  <si>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</si>
  <si>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</si>
  <si>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</si>
  <si>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</si>
  <si>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</si>
  <si>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</si>
  <si>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</si>
  <si>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</si>
  <si>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</si>
  <si>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</si>
  <si>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</si>
  <si>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</si>
  <si>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</si>
  <si>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</si>
  <si>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</si>
  <si>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</si>
  <si>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</si>
  <si>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</si>
  <si>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</si>
  <si>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</si>
  <si>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</si>
  <si>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</si>
  <si>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</si>
  <si>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</si>
  <si>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</si>
  <si>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</si>
  <si>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</si>
  <si>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</si>
  <si>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</si>
  <si>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</si>
  <si>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</si>
  <si>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</si>
  <si>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</si>
  <si>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</si>
  <si>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</si>
  <si>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</si>
  <si>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</si>
  <si>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</si>
  <si>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</si>
  <si>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</si>
  <si>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</si>
  <si>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</si>
  <si>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</si>
  <si>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</si>
  <si>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</si>
  <si>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</si>
  <si>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</si>
  <si>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</si>
  <si>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</si>
  <si>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</si>
  <si>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</si>
  <si>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</si>
  <si>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</si>
  <si>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</si>
  <si>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</si>
  <si>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</si>
  <si>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</si>
  <si>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</si>
  <si>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</si>
  <si>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</si>
  <si>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</si>
  <si>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</si>
  <si>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</si>
  <si>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</si>
  <si>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</si>
  <si>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</si>
  <si>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</si>
  <si>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</si>
  <si>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</si>
  <si>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</si>
  <si>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</si>
  <si>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</si>
  <si>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</si>
  <si>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</si>
  <si>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</si>
  <si>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</si>
  <si>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</si>
  <si>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</si>
  <si>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</si>
  <si>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</si>
  <si>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</si>
  <si>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</si>
  <si>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</si>
  <si>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</si>
  <si>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</si>
  <si>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</si>
  <si>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</si>
  <si>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</si>
  <si>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</si>
  <si>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</si>
  <si>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</si>
  <si>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</si>
  <si>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</si>
  <si>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</si>
  <si>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</si>
  <si>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</si>
  <si>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</si>
  <si>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</si>
  <si>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</si>
  <si>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</si>
  <si>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</si>
  <si>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</si>
  <si>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</si>
  <si>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</si>
  <si>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</si>
  <si>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</si>
  <si>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</si>
  <si>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</si>
  <si>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</si>
  <si>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</si>
  <si>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</si>
  <si>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</si>
  <si>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</si>
  <si>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</si>
  <si>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</si>
  <si>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</si>
  <si>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</si>
  <si>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</si>
  <si>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</si>
  <si>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</si>
  <si>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</si>
  <si>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</si>
  <si>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</si>
  <si>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</si>
  <si>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</si>
  <si>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</si>
  <si>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</si>
  <si>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</si>
  <si>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</si>
  <si>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</si>
  <si>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</si>
  <si>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</si>
  <si>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</si>
  <si>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</si>
  <si>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</si>
  <si>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</si>
  <si>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</si>
  <si>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</si>
  <si>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</si>
  <si>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</si>
  <si>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</si>
  <si>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</si>
  <si>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</si>
  <si>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</si>
  <si>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</si>
  <si>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</si>
  <si>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</si>
  <si>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</si>
  <si>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</si>
  <si>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</si>
  <si>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</si>
  <si>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</si>
  <si>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</si>
  <si>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</si>
  <si>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</si>
  <si>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</si>
  <si>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</si>
  <si>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</si>
  <si>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</si>
  <si>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</si>
  <si>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</si>
  <si>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</si>
  <si>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</si>
  <si>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</si>
  <si>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</si>
  <si>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</si>
  <si>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</si>
  <si>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</si>
  <si>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</si>
  <si>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</si>
  <si>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</si>
  <si>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</si>
  <si>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</si>
  <si>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</si>
  <si>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</si>
  <si>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</si>
  <si>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</si>
  <si>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</si>
  <si>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</si>
  <si>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</si>
  <si>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</si>
  <si>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</si>
  <si>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</si>
  <si>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</si>
  <si>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</si>
  <si>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</si>
  <si>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</si>
  <si>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</si>
  <si>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</si>
  <si>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</si>
  <si>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</si>
  <si>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</si>
  <si>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</si>
  <si>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</si>
  <si>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</si>
  <si>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</si>
  <si>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</si>
  <si>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</si>
  <si>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</si>
  <si>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</si>
  <si>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</si>
  <si>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</si>
  <si>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</si>
  <si>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</si>
  <si>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</si>
  <si>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</si>
  <si>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</si>
  <si>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</si>
  <si>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</si>
  <si>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</si>
  <si>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</si>
  <si>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</si>
  <si>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</si>
  <si>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</si>
  <si>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</si>
  <si>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</si>
  <si>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</si>
  <si>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</si>
  <si>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</si>
  <si>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</si>
  <si>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</si>
  <si>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</si>
  <si>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</si>
  <si>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</si>
  <si>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</si>
  <si>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</si>
  <si>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</si>
  <si>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</si>
  <si>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</si>
  <si>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</si>
  <si>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</si>
  <si>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</si>
  <si>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</si>
  <si>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</si>
  <si>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</si>
  <si>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</si>
  <si>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</si>
  <si>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</si>
  <si>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</si>
  <si>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</si>
  <si>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</si>
  <si>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</si>
  <si>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</si>
  <si>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</si>
  <si>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</si>
  <si>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</si>
  <si>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</si>
  <si>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</si>
  <si>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</si>
  <si>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</si>
  <si>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</si>
  <si>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</si>
  <si>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</si>
  <si>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</si>
  <si>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</si>
  <si>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</si>
  <si>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</si>
  <si>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</si>
  <si>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</si>
  <si>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</si>
  <si>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</si>
  <si>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</si>
  <si>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</si>
  <si>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</si>
  <si>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</si>
  <si>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</si>
  <si>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</si>
  <si>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</si>
  <si>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</si>
  <si>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</si>
  <si>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</si>
  <si>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</si>
  <si>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</si>
  <si>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</si>
  <si>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</si>
  <si>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</si>
  <si>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</si>
  <si>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</si>
  <si>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</si>
  <si>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</si>
  <si>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</si>
  <si>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</si>
  <si>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</si>
  <si>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</si>
  <si>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</si>
  <si>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</si>
  <si>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</si>
  <si>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</si>
  <si>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</si>
  <si>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</si>
  <si>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</si>
  <si>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</si>
  <si>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</si>
  <si>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</si>
  <si>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</si>
  <si>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</si>
  <si>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</si>
  <si>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</si>
  <si>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</si>
  <si>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</si>
  <si>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</si>
  <si>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</si>
  <si>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</si>
  <si>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</si>
  <si>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</si>
  <si>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</si>
  <si>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</si>
  <si>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</si>
  <si>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</si>
  <si>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</si>
  <si>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</si>
  <si>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</si>
  <si>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</si>
  <si>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</si>
  <si>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</si>
  <si>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</si>
  <si>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</si>
  <si>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</si>
  <si>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</si>
  <si>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</si>
  <si>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</si>
  <si>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</si>
  <si>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</si>
  <si>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</si>
  <si>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</si>
  <si>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</si>
  <si>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</si>
  <si>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</si>
  <si>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</si>
  <si>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</si>
  <si>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</si>
  <si>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</si>
  <si>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</si>
  <si>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</si>
  <si>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</si>
  <si>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</si>
  <si>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</si>
  <si>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</si>
  <si>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</si>
  <si>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</si>
  <si>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</si>
  <si>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</si>
  <si>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</si>
  <si>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</si>
  <si>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</si>
  <si>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</si>
  <si>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</si>
  <si>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</si>
  <si>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</si>
  <si>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</si>
  <si>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</si>
  <si>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</si>
  <si>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</si>
  <si>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</si>
  <si>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</si>
  <si>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</si>
  <si>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</si>
  <si>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</si>
  <si>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</si>
  <si>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</si>
  <si>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</si>
  <si>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</si>
  <si>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</si>
  <si>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</si>
  <si>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</si>
  <si>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</si>
  <si>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</si>
  <si>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</si>
  <si>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</si>
  <si>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</si>
  <si>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</si>
  <si>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</si>
  <si>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</si>
  <si>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</si>
  <si>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</si>
  <si>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</si>
  <si>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</si>
  <si>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</si>
  <si>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</si>
  <si>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</si>
  <si>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</si>
  <si>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</si>
  <si>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</si>
  <si>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</si>
  <si>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</si>
  <si>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</si>
  <si>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</si>
  <si>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</si>
  <si>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</si>
  <si>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</si>
  <si>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</si>
  <si>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</si>
  <si>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</si>
  <si>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</si>
  <si>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</si>
  <si>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</si>
  <si>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</si>
  <si>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</si>
  <si>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</si>
  <si>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</si>
  <si>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</si>
  <si>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</si>
  <si>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</si>
  <si>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</si>
  <si>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</si>
  <si>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</si>
  <si>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</si>
  <si>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</si>
  <si>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</si>
  <si>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</si>
  <si>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</si>
  <si>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</si>
  <si>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</si>
  <si>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</si>
  <si>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</si>
  <si>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</si>
  <si>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</si>
  <si>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</si>
  <si>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</si>
  <si>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</si>
  <si>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</si>
  <si>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</si>
  <si>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</si>
  <si>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</si>
  <si>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</si>
  <si>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</si>
  <si>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</si>
  <si>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</si>
  <si>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</si>
  <si>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</si>
  <si>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</si>
  <si>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</si>
  <si>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</si>
  <si>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</si>
  <si>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</si>
  <si>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</si>
  <si>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</si>
  <si>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</si>
  <si>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</si>
  <si>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</si>
  <si>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</si>
  <si>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</si>
  <si>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</si>
  <si>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</si>
  <si>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</si>
  <si>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</si>
  <si>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</si>
  <si>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</si>
  <si>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</si>
  <si>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</si>
  <si>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</si>
  <si>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</si>
  <si>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</si>
  <si>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</si>
  <si>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</si>
  <si>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</si>
  <si>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</si>
  <si>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</si>
  <si>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</si>
  <si>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</si>
  <si>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</si>
  <si>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</si>
  <si>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</si>
  <si>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</si>
  <si>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</si>
  <si>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</si>
  <si>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</si>
  <si>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</si>
  <si>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</si>
  <si>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</si>
  <si>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</si>
  <si>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</si>
  <si>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</si>
  <si>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</si>
  <si>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</si>
  <si>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</si>
  <si>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</si>
  <si>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</si>
  <si>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</si>
  <si>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</si>
  <si>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</si>
  <si>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</si>
  <si>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</si>
  <si>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</si>
  <si>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</si>
  <si>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</si>
  <si>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</si>
  <si>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</si>
  <si>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</si>
  <si>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</si>
  <si>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</si>
  <si>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</si>
  <si>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</si>
  <si>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</si>
  <si>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</si>
  <si>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</si>
  <si>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</si>
  <si>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</si>
  <si>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</si>
  <si>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</si>
  <si>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</si>
  <si>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</si>
  <si>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</si>
  <si>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</si>
  <si>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</si>
  <si>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</si>
  <si>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</si>
  <si>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</si>
  <si>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</si>
  <si>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</si>
  <si>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</si>
  <si>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</si>
  <si>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</si>
  <si>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</si>
  <si>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</si>
  <si>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</si>
  <si>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</si>
  <si>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</si>
  <si>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</si>
  <si>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</si>
  <si>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</si>
  <si>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</si>
  <si>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</si>
  <si>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</si>
  <si>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</si>
  <si>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</si>
  <si>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</si>
  <si>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</si>
  <si>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</si>
  <si>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</si>
  <si>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</si>
  <si>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</si>
  <si>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</si>
  <si>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</si>
  <si>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</si>
  <si>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</si>
  <si>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</si>
  <si>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</si>
  <si>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</si>
  <si>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</si>
  <si>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</si>
  <si>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</si>
  <si>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</si>
  <si>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</si>
  <si>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</si>
  <si>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</si>
  <si>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</si>
  <si>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</si>
  <si>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</si>
  <si>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</si>
  <si>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</si>
  <si>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</si>
  <si>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</si>
  <si>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</si>
  <si>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</si>
  <si>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</si>
  <si>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</si>
  <si>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</si>
  <si>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</si>
  <si>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</si>
  <si>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</si>
  <si>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</si>
  <si>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</si>
  <si>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</si>
  <si>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</si>
  <si>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</si>
  <si>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</si>
  <si>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</si>
  <si>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</si>
  <si>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</si>
  <si>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</si>
  <si>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</si>
  <si>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</si>
  <si>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</si>
  <si>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</si>
  <si>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</si>
  <si>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</si>
  <si>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</si>
  <si>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</si>
  <si>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</si>
  <si>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</si>
  <si>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</si>
  <si>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</si>
  <si>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</si>
  <si>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</si>
  <si>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</si>
  <si>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</si>
  <si>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</si>
  <si>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</si>
  <si>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</si>
  <si>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</si>
  <si>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</si>
  <si>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</si>
  <si>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</si>
  <si>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</si>
  <si>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</si>
  <si>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</si>
  <si>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</si>
  <si>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</si>
  <si>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</si>
  <si>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</si>
  <si>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</si>
  <si>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</si>
  <si>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</si>
  <si>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</si>
  <si>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</si>
  <si>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</si>
  <si>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</si>
  <si>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</si>
  <si>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</si>
  <si>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</si>
  <si>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</si>
  <si>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</si>
  <si>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</si>
  <si>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</si>
  <si>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</si>
  <si>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</si>
  <si>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</si>
  <si>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</si>
  <si>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</si>
  <si>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</si>
  <si>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</si>
  <si>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</si>
  <si>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</si>
  <si>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</si>
  <si>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</si>
  <si>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</si>
  <si>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</si>
  <si>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</si>
  <si>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</si>
  <si>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</si>
  <si>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</si>
  <si>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</si>
  <si>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</si>
  <si>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</si>
  <si>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</si>
  <si>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</si>
  <si>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</si>
  <si>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</si>
  <si>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</si>
  <si>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</si>
  <si>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</si>
  <si>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</si>
  <si>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</si>
  <si>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</si>
  <si>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</si>
  <si>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</si>
  <si>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</si>
  <si>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</si>
  <si>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</si>
  <si>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</si>
  <si>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</si>
  <si>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</si>
  <si>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</si>
  <si>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</si>
  <si>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</si>
  <si>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</si>
  <si>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</si>
  <si>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</si>
  <si>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</si>
  <si>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</si>
  <si>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</si>
  <si>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</si>
  <si>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</si>
  <si>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</si>
  <si>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</si>
  <si>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</si>
  <si>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</si>
  <si>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</si>
  <si>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</si>
  <si>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</si>
  <si>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</si>
  <si>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</si>
  <si>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</si>
  <si>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</si>
  <si>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</si>
  <si>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</si>
  <si>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</si>
  <si>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</si>
  <si>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</si>
  <si>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</si>
  <si>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</si>
  <si>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</si>
  <si>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</si>
  <si>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</si>
  <si>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</si>
  <si>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</si>
  <si>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</si>
  <si>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</si>
  <si>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</si>
  <si>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</si>
  <si>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</si>
  <si>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</si>
  <si>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</si>
  <si>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</si>
  <si>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</si>
  <si>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</si>
  <si>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</si>
  <si>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</si>
  <si>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</si>
  <si>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</si>
  <si>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</si>
  <si>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</si>
  <si>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</si>
  <si>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</si>
  <si>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</si>
  <si>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</si>
  <si>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</si>
  <si>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</si>
  <si>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</si>
  <si>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</si>
  <si>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</si>
  <si>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</si>
  <si>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</si>
  <si>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</si>
  <si>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</si>
  <si>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</si>
  <si>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</si>
  <si>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</si>
  <si>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</si>
  <si>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</si>
  <si>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</si>
  <si>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</si>
  <si>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</si>
  <si>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</si>
  <si>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</si>
  <si>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</si>
  <si>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</si>
  <si>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</si>
  <si>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</si>
  <si>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</si>
  <si>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</si>
  <si>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</si>
  <si>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</si>
  <si>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</si>
  <si>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</si>
  <si>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</si>
  <si>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</si>
  <si>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</si>
  <si>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</si>
  <si>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</si>
  <si>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</si>
  <si>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</si>
  <si>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</si>
  <si>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</si>
  <si>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</si>
  <si>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</si>
  <si>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</si>
  <si>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</si>
  <si>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</si>
  <si>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</si>
  <si>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</si>
  <si>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</si>
  <si>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</si>
  <si>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</si>
  <si>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</si>
  <si>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</si>
  <si>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</si>
  <si>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</si>
  <si>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</si>
  <si>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</si>
  <si>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</si>
  <si>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</si>
  <si>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</si>
  <si>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</si>
  <si>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</si>
  <si>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</si>
  <si>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</si>
  <si>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</si>
  <si>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</si>
  <si>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</si>
  <si>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</si>
  <si>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</si>
  <si>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</si>
  <si>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</si>
  <si>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</si>
  <si>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</si>
  <si>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</si>
  <si>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</si>
  <si>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</si>
  <si>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</si>
  <si>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</si>
  <si>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</si>
  <si>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</si>
  <si>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</si>
  <si>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</si>
  <si>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</si>
  <si>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</si>
  <si>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</si>
  <si>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</si>
  <si>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</si>
  <si>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</si>
  <si>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</si>
  <si>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</si>
  <si>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</si>
  <si>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</si>
  <si>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</si>
  <si>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</si>
  <si>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</si>
  <si>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</si>
  <si>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</si>
  <si>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</si>
  <si>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</si>
  <si>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</si>
  <si>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</si>
  <si>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</si>
  <si>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</si>
  <si>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</si>
  <si>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</si>
  <si>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</si>
  <si>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</si>
  <si>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</si>
  <si>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</si>
  <si>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</si>
  <si>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</si>
  <si>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</si>
  <si>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</si>
  <si>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</si>
  <si>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</si>
  <si>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</si>
  <si>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</si>
  <si>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</si>
  <si>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</si>
  <si>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</si>
  <si>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</si>
  <si>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</si>
  <si>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</si>
  <si>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</si>
  <si>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</si>
  <si>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</si>
  <si>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</si>
  <si>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</si>
  <si>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</si>
  <si>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</si>
  <si>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</si>
  <si>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</si>
  <si>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</si>
  <si>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</si>
  <si>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</si>
  <si>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</si>
  <si>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</si>
  <si>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</si>
  <si>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</si>
  <si>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</si>
  <si>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</si>
  <si>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</si>
  <si>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</si>
  <si>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</si>
  <si>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</si>
  <si>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</si>
  <si>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</si>
  <si>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</si>
  <si>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</si>
  <si>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</si>
  <si>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</si>
  <si>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</si>
  <si>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</si>
  <si>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</si>
  <si>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</si>
  <si>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</si>
  <si>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</si>
  <si>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</si>
  <si>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</si>
  <si>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</si>
  <si>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</si>
  <si>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</si>
  <si>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</si>
  <si>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</si>
  <si>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</si>
  <si>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</si>
  <si>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</si>
  <si>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</si>
  <si>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</si>
  <si>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</si>
  <si>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</si>
  <si>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</si>
  <si>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</si>
  <si>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</si>
  <si>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</si>
  <si>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</si>
  <si>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</si>
  <si>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</si>
  <si>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</si>
  <si>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</si>
  <si>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</si>
  <si>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</si>
  <si>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</si>
  <si>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</si>
  <si>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</si>
  <si>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</si>
  <si>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</si>
  <si>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</si>
  <si>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</si>
  <si>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</si>
  <si>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</si>
  <si>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</si>
  <si>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</si>
  <si>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</si>
  <si>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</si>
  <si>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</si>
  <si>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</si>
  <si>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</si>
  <si>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</si>
  <si>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</si>
  <si>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</si>
  <si>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</si>
  <si>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</si>
  <si>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</si>
  <si>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</si>
  <si>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</si>
  <si>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</si>
  <si>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</si>
  <si>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</si>
  <si>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</si>
  <si>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</si>
  <si>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</si>
  <si>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</si>
  <si>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PCM-20251202-00001083</t>
  </si>
  <si>
    <t>EM team on the way to check need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</si>
  <si>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</si>
  <si>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</si>
  <si>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</si>
  <si>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</si>
  <si>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</si>
  <si>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</si>
  <si>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</si>
  <si>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</si>
  <si>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</si>
  <si>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</si>
  <si>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</si>
  <si>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</si>
  <si>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</si>
  <si>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</si>
  <si>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</si>
  <si>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</si>
  <si>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</si>
  <si>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</si>
  <si>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</si>
  <si>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</si>
  <si>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</si>
  <si>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</si>
  <si>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</si>
  <si>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</si>
  <si>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</si>
  <si>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</si>
  <si>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</si>
  <si>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</si>
  <si>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</si>
  <si>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</si>
  <si>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</si>
  <si>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</si>
  <si>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</si>
  <si>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</si>
  <si>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</si>
  <si>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</si>
  <si>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</si>
  <si>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</si>
  <si>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</si>
  <si>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</si>
  <si>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</si>
  <si>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</si>
  <si>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</si>
  <si>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</si>
  <si>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</si>
  <si>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</si>
  <si>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</si>
  <si>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</si>
  <si>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</si>
  <si>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</si>
  <si>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</si>
  <si>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</si>
  <si>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</si>
  <si>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</si>
  <si>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</si>
  <si>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</si>
  <si>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</si>
  <si>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</si>
  <si>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</si>
  <si>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</si>
  <si>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</si>
  <si>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</si>
  <si>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</si>
  <si>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</si>
  <si>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</si>
  <si>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</si>
  <si>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</si>
  <si>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</si>
  <si>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</si>
  <si>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</si>
  <si>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</si>
  <si>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</si>
  <si>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</si>
  <si>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</si>
  <si>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</si>
  <si>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</si>
  <si>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</si>
  <si>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</si>
  <si>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</si>
  <si>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</si>
  <si>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</si>
  <si>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</si>
  <si>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</si>
  <si>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</si>
  <si>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PCM-20251202-00001321</t>
  </si>
  <si>
    <t>Access issue located inside military base</t>
  </si>
  <si>
    <t xml:space="preserve"> PCM-20250215-00000830 </t>
  </si>
  <si>
    <t>LTE site still down and  site located in aramco area access issue need special permission</t>
  </si>
  <si>
    <t>PCM-20251202-00001246</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</si>
  <si>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</si>
  <si>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</si>
  <si>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</si>
  <si>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</si>
  <si>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</si>
  <si>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</si>
  <si>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</si>
  <si>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</si>
  <si>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</si>
  <si>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PCM-20251202-00001097</t>
  </si>
  <si>
    <t>team need 150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</si>
</sst>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5" dataDxfId="154" headerRowBorderDxfId="152" tableBorderDxfId="153" totalsRowBorderDxfId="151">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3" totalsRowShown="0" headerRowDxfId="46" dataDxfId="45" headerRowBorderDxfId="43" tableBorderDxfId="44" totalsRowBorderDxfId="42">
  <autoFilter ref="A1:L2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9" totalsRowShown="0" headerRowDxfId="13" tableBorderDxfId="12">
  <autoFilter ref="A1:L45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330.7714063657404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16720</v>
      </c>
      <c r="E3" s="127" t="s">
        <v>39106</v>
      </c>
      <c r="F3" s="126">
        <v>45993.620462962965</v>
      </c>
      <c r="G3" s="125">
        <f ca="1">IFERROR(NOW()-F3,"-")</f>
        <v>9.9369328701868653E-2</v>
      </c>
      <c r="H3" s="126">
        <v>45993.620462962965</v>
      </c>
      <c r="I3" s="128" t="str">
        <f>IFERROR(VLOOKUP(D3,DB!A:F,6,0),"")</f>
        <v>SCECO</v>
      </c>
      <c r="J3" s="128" t="str">
        <f>IFERROR(VLOOKUP(D3,DB!A:G,7,0),"")</f>
        <v>Vandalized</v>
      </c>
      <c r="K3" s="124" t="s">
        <v>39109</v>
      </c>
      <c r="L3" s="123" t="str">
        <f>IFERROR(VLOOKUP(D3,DB!A:I,9,0),"")</f>
        <v>Latis</v>
      </c>
    </row>
    <row r="4" spans="1:15" s="61" customFormat="1" ht="15" customHeight="1">
      <c r="A4" s="154"/>
      <c r="B4" s="155" t="str">
        <f>IFERROR(VLOOKUP(D4,DB!A:K,11,0),"")</f>
        <v/>
      </c>
      <c r="C4" s="155"/>
      <c r="D4" s="156"/>
      <c r="E4" s="157"/>
      <c r="F4" s="158"/>
      <c r="G4" s="159">
        <f ca="1">IFERROR(NOW()-F4,"-")</f>
        <v>45993.719832291667</v>
      </c>
      <c r="H4" s="158"/>
      <c r="I4" s="155" t="str">
        <f>IFERROR(VLOOKUP(D4,DB!A:F,6,0),"")</f>
        <v/>
      </c>
      <c r="J4" s="155" t="str">
        <f>IFERROR(VLOOKUP(D4,DB!A:G,7,0),"")</f>
        <v/>
      </c>
      <c r="K4" s="160"/>
      <c r="L4" s="161" t="str">
        <f>IFERROR(VLOOKUP(D4,DB!A:I,9,0),"")</f>
        <v/>
      </c>
    </row>
    <row r="5" spans="1:15" s="61" customFormat="1" ht="15" customHeight="1">
      <c r="A5" s="129"/>
      <c r="B5" s="128" t="str">
        <f>IFERROR(VLOOKUP(D5,DB!A:K,11,0),"")</f>
        <v/>
      </c>
      <c r="C5" s="128"/>
      <c r="D5" s="56"/>
      <c r="E5" s="127"/>
      <c r="F5" s="126"/>
      <c r="G5" s="125">
        <f ca="1">IFERROR(NOW()-F5,"-")</f>
        <v>45993.719832291667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45993.719832291667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45993.719832291667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45993.719832291667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45993.719832291667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45993.719832291667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45993.719832291667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45993.719832291667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45993.719832291667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45993.719832291667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45993.719832291667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45993.719832291667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45993.719832291667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45993.719832291667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45993.719832291667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45993.719832291667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45993.719832291667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45993.719832291667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45993.719832291667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45993.719832291667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45993.719832291667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45993.719832291667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45993.719832291667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45993.719832291667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45993.719832291667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45993.719832291667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45993.719832291667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45993.719832291667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45993.719832291667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45993.719832291667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45993.719832291667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45993.719832291667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45993.719832291667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45993.719832291667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45993.719832291667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45993.719832291667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45993.719832291667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45993.719832291667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45993.719832291667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45993.719832291667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45993.719832291667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45993.719832291667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45993.719832291667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45993.719832291667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45993.719832291667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45993.719832291667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45993.719832291667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45993.719832291667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45993.719832291667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45993.719832291667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45993.719832291667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45993.719832291667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45993.719832291667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45993.719832291667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45993.719832291667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45993.719832291667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45993.719832291667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45993.719832291667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45993.719832291667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45993.719832291667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45993.719832291667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45993.719832291667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45993.719832291667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45993.719832291667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45993.719832291667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45993.719832291667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45993.719832291667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45993.719832291667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45993.719832291667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45993.719832291667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45993.719832291667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45993.719832291667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45993.719832291667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45993.719832291667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45993.719832291667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45993.719832291667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45993.719832291667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45993.719832291667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45993.719832291667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45993.719832291667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45993.719832291667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45993.719832291667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45993.719832291667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45993.719832291667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45993.719832291667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45993.719832291667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45993.719832291667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45993.719832291667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45993.719832291667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45993.719832291667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45993.719832291667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45993.719832291667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45993.719832291667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45993.719832291667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45993.719832291667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45993.719832291667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45993.719832291667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45993.719832291667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45993.719832291667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45993.719832291667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45993.719832291667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45993.719832291667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45993.719832291667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45993.719832291667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45993.719832291667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45993.719832291667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45993.719832291667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45993.719832291667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45993.719832291667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45993.719832291667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45993.719832291667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45993.719832291667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45993.719832291667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45993.719832291667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45993.719832291667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45993.719832291667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45993.719832291667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45993.719832291667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45993.719832291667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45993.719832291667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45993.719832291667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45993.719832291667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45993.719832291667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45993.719832291667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45993.719832291667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45993.719832291667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45993.719832291667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45993.719832291667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45993.719832291667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45993.719832291667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45993.719832291667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45993.719832291667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45993.719832291667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45993.719832291667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45993.719832291667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45993.719832291667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45993.719832291667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45993.719832291667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45993.719832291667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45993.719832291667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45993.719832291667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45993.719832291667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45993.719832291667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45993.719832291667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45993.719832291667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45993.719832291667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45993.719832291667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45993.719832291667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45993.719832291667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45993.719832291667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45993.719832291667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45993.719832291667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45993.719832291667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45993.719832291667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45993.719832291667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45993.719832291667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45993.719832291667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45993.719832291667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45993.719832291667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45993.719832291667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45993.719832291667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45993.719832291667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45993.719832291667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45993.719832291667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45993.719832291667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45993.719832291667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45993.719832291667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45993.719832291667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45993.719832291667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45993.719832291667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45993.719832291667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45993.719832291667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45993.719832291667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45993.719832291667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45993.719832291667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45993.719832291667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45993.719832291667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45993.719832291667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45993.719832291667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45993.719832291667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45993.719832291667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45993.719832291667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45993.719832291667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45993.719832291667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45993.719832291667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45993.719832291667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45993.719832291667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45993.719832291667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45993.719832291667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45993.719832291667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45993.719832291667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45993.719832291667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45993.719832291667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45993.719832291667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45993.719832291667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45993.719832291667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45993.719832291667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45993.719832291667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45993.719832291667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45993.719832291667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45993.719832291667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45993.719832291667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45993.719832291667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45993.719832291667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45993.719832291667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45993.719832291667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45993.719832291667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45993.719832291667</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B705DF96-11C2-4754-A24B-8B102B541812}"/>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12" sqref="D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168.71999432870507</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9.3324133101850748</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45993.719832291667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45993.719832291667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45993.719832291667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45993.719832291667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9"/>
      <c r="E9" s="99"/>
      <c r="F9" s="100"/>
      <c r="G9" s="101">
        <f ca="1">IFERROR(NOW()-F9,"-")</f>
        <v>45993.719832291667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45993.719832291667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45993.719832291667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45993.719832291667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45993.719832291667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45993.719832291667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45993.719832291667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45993.719832291667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45993.719832291667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45993.719832291667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45993.719832291667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45993.719832291667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45993.719832291667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45993.719832291667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45993.719832291667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45993.719832291667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45993.719832291667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45993.719832291667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45993.719832291667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45993.719832291667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45993.719832291667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45993.719832291667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45993.719832291667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45993.719832291667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45993.719832291667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45993.719832291667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45993.719832291667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45993.719832291667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45993.719832291667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45993.719832291667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45993.719832291667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45993.719832291667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45993.719832291667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45993.719832291667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45993.719832291667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45993.719832291667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45993.719832291667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45993.719832291667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45993.719832291667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45993.719832291667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45993.719832291667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39194</v>
      </c>
      <c r="B2" s="58" t="str">
        <f>IFERROR(VLOOKUP(D2,DB!A:K,11,0),"")</f>
        <v>R3</v>
      </c>
      <c r="C2" s="58">
        <v>1</v>
      </c>
      <c r="D2" s="18" t="s">
        <v>11051</v>
      </c>
      <c r="E2" s="18" t="s">
        <v>39106</v>
      </c>
      <c r="F2" s="20"/>
      <c r="G2" s="21">
        <f t="shared" ref="G2:G25" ca="1" si="0">IFERROR(NOW()-F2,"-")</f>
        <v>45993.719832291667</v>
      </c>
      <c r="H2" s="22"/>
      <c r="I2" s="19" t="str">
        <f>IFERROR(VLOOKUP(D2,DB!A:F,6,0),"")</f>
        <v>SCECO</v>
      </c>
      <c r="J2" s="18" t="str">
        <f>IFERROR(VLOOKUP(D2,DB!A:G,7,0),"")</f>
        <v>Dead</v>
      </c>
      <c r="K2" s="42" t="s">
        <v>39195</v>
      </c>
      <c r="L2" s="23" t="str">
        <f>IFERROR(VLOOKUP(D2,DB!A:I,9,0),"")</f>
        <v>Latis</v>
      </c>
    </row>
    <row r="3" spans="1:13" ht="15" customHeight="1">
      <c r="A3" s="19"/>
      <c r="B3" s="58" t="str">
        <f>IFERROR(VLOOKUP(D3,DB!A:K,11,0),"")</f>
        <v/>
      </c>
      <c r="C3" s="18"/>
      <c r="D3" s="18" t="str">
        <f>IFERROR(VLOOKUP(#REF!,DB!#REF!,7,0),"")</f>
        <v/>
      </c>
      <c r="E3" s="18"/>
      <c r="F3" s="20"/>
      <c r="G3" s="21">
        <f t="shared" ca="1" si="0"/>
        <v>45993.719832291667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45993.719832291667</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45993.719832291667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45993.719832291667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45993.719832291667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45993.719832291667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45993.719832291667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45993.719832291667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45993.719832291667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45993.719832291667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45993.719832291667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45993.719832291667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45993.719832291667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45993.719832291667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45993.719832291667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45993.719832291667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45993.719832291667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45993.719832291667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45993.719832291667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45993.719832291667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45993.719832291667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45993.719832291667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45993.719832291667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45993.719832291667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45993.719832291667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45993.719832291667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45993.719832291667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45993.719832291667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45993.719832291667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45993.719832291667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45993.719832291667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45993.719832291667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45993.719832291667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45993.719832291667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45993.719832291667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45993.719832291667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45993.719832291667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45993.719832291667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45993.719832291667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45993.719832291667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45993.719832291667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45993.719832291667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45993.719832291667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45993.719832291667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45993.719832291667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45993.719832291667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45993.719832291667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45993.719832291667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45993.719832291667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45993.719832291667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45993.719832291667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45993.719832291667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45993.719832291667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45993.719832291667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45993.719832291667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45993.719832291667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45993.719832291667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45993.719832291667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45993.719832291667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45993.719832291667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45993.719832291667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45993.719832291667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45993.719832291667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45993.719832291667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45993.719832291667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45993.719832291667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45993.719832291667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45993.719832291667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45993.719832291667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45993.719832291667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45993.719832291667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45993.719832291667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45993.719832291667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45993.719832291667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45993.719832291667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45993.719832291667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45993.719832291667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45993.719832291667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45993.719832291667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45993.719832291667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45993.719832291667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45993.719832291667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45993.719832291667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45993.719832291667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45993.719832291667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45993.719832291667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45993.719832291667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45993.719832291667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45993.719832291667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45993.719832291667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45993.719832291667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45993.719832291667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45993.719832291667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45993.719832291667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45993.719832291667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45993.719832291667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45993.719832291667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45993.719832291667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45993.719832291667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45993.719832291667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45993.719832291667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45993.719832291667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45993.719832291667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45993.719832291667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45993.719832291667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45993.719832291667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45993.719832291667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45993.719832291667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45993.719832291667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45993.719832291667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45993.719832291667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45993.719832291667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45993.719832291667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45993.719832291667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45993.719832291667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45993.719832291667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45993.719832291667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45993.719832291667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45993.719832291667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45993.719832291667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45993.719832291667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45993.719832291667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45993.719832291667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45993.719832291667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45993.719832291667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45993.719832291667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45993.719832291667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45993.719832291667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45993.719832291667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45993.719832291667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45993.719832291667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45993.719832291667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45993.719832291667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45993.719832291667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45993.719832291667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45993.719832291667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45993.719832291667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45993.719832291667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45993.719832291667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45993.719832291667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45993.719832291667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45993.719832291667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45993.719832291667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45993.719832291667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45993.719832291667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45993.719832291667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45993.719832291667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45993.719832291667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45993.719832291667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45993.719832291667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45993.719832291667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45993.719832291667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45993.719832291667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45993.719832291667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45993.719832291667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45993.719832291667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45993.719832291667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45993.719832291667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45993.719832291667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45993.719832291667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45993.719832291667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45993.719832291667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45993.719832291667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45993.719832291667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45993.719832291667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45993.719832291667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45993.719832291667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45993.719832291667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45993.719832291667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45993.719832291667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45993.719832291667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45993.719832291667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45993.719832291667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45993.719832291667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45993.719832291667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45993.719832291667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45993.719832291667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45993.719832291667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45993.719832291667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45993.719832291667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45993.719832291667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45993.719832291667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45993.719832291667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45993.719832291667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45993.719832291667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45993.719832291667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45993.719832291667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45993.719832291667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45993.719832291667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45993.719832291667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45993.719832291667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45993.719832291667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45993.719832291667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45993.719832291667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45993.719832291667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45993.719832291667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45993.719832291667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45993.719832291667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45993.719832291667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45993.719832291667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45993.719832291667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45993.719832291667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45993.719832291667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45993.719832291667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45993.719832291667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45993.719832291667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45993.719832291667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45993.719832291667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45993.719832291667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45993.719832291667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45993.719832291667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45993.719832291667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45993.719832291667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45993.719832291667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45993.719832291667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45993.719832291667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45993.719832291667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45993.719832291667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45993.719832291667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45993.719832291667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45993.719832291667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45993.719832291667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45993.719832291667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45993.719832291667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45993.719832291667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45993.719832291667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45993.719832291667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45993.719832291667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45993.719832291667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45993.719832291667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45993.719832291667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45993.719832291667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45993.719832291667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45993.719832291667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45993.719832291667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45993.719832291667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45993.719832291667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45993.719832291667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45993.719832291667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45993.719832291667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45993.719832291667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45993.719832291667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45993.719832291667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45993.719832291667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45993.719832291667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45993.719832291667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45993.719832291667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45993.719832291667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45993.719832291667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45993.719832291667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45993.719832291667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45993.719832291667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45993.719832291667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45993.719832291667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45993.719832291667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45993.719832291667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45993.719832291667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45993.719832291667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45993.719832291667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45993.719832291667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45993.719832291667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45993.719832291667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45993.719832291667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45993.719832291667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45993.719832291667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45993.719832291667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45993.719832291667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45993.719832291667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45993.719832291667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45993.719832291667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45993.719832291667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45993.719832291667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45993.719832291667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45993.719832291667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45993.719832291667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45993.719832291667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45993.719832291667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45993.719832291667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45993.719832291667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45993.719832291667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45993.719832291667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45993.719832291667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45993.719832291667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45993.719832291667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45993.719832291667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45993.719832291667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45993.719832291667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45993.719832291667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45993.719832291667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45993.719832291667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45993.719832291667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45993.719832291667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45993.719832291667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45993.719832291667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45993.719832291667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45993.719832291667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45993.719832291667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45993.719832291667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45993.719832291667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45993.719832291667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45993.719832291667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45993.719832291667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45993.719832291667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45993.719832291667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45993.719832291667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45993.719832291667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45993.719832291667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45993.719832291667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45993.719832291667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45993.719832291667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45993.719832291667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45993.719832291667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45993.719832291667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45993.719832291667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45993.719832291667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45993.719832291667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45993.719832291667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45993.719832291667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45993.719832291667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45993.719832291667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45993.719832291667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45993.719832291667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45993.719832291667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45993.719832291667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45993.719832291667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45993.719832291667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45993.719832291667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45993.719832291667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45993.719832291667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45993.719832291667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45993.719832291667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45993.719832291667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45993.719832291667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45993.719832291667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45993.719832291667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45993.719832291667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45993.719832291667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45993.719832291667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45993.719832291667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45993.719832291667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45993.719832291667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45993.719832291667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45993.719832291667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45993.719832291667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45993.719832291667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45993.719832291667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45993.719832291667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45993.719832291667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45993.719832291667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45993.719832291667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45993.719832291667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45993.719832291667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45993.719832291667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45993.719832291667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45993.719832291667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45993.719832291667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45993.719832291667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45993.719832291667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45993.719832291667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45993.719832291667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45993.719832291667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45993.719832291667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45993.719832291667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45993.719832291667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45993.719832291667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45993.719832291667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45993.719832291667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45993.719832291667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45993.719832291667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45993.719832291667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45993.719832291667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45993.719832291667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45993.719832291667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45993.719832291667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45993.719832291667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45993.719832291667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45993.719832291667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45993.719832291667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45993.719832291667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45993.719832291667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45993.719832291667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45993.719832291667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45993.719832291667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45993.719832291667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45993.719832291667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45993.719832291667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45993.719832291667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45993.719832291667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45993.719832291667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45993.719832291667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45993.719832291667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45993.719832291667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45993.719832291667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45993.719832291667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45993.719832291667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45993.719832291667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45993.719832291667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45993.719832291667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45993.719832291667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45993.719832291667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45993.719832291667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45993.719832291667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45993.719832291667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45993.719832291667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45993.719832291667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45993.719832291667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45993.719832291667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45993.719832291667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45993.719832291667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45993.719832291667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45993.719832291667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45993.719832291667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45993.719832291667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45993.719832291667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45993.719832291667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45993.719832291667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45993.719832291667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45993.719832291667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45993.719832291667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45993.719832291667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45993.719832291667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45993.719832291667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45993.719832291667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45993.719832291667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45993.719832291667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45993.719832291667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45993.719832291667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45993.719832291667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45993.719832291667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45993.719832291667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45993.719832291667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45993.719832291667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45993.719832291667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45993.719832291667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45993.719832291667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45993.719832291667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45993.719832291667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45993.719832291667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45993.719832291667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45993.719832291667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45993.719832291667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45993.719832291667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45993.719832291667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45993.719832291667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45993.719832291667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45993.719832291667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45993.719832291667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45993.719832291667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45993.719832291667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45993.719832291667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45993.719832291667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45993.719832291667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45993.719832291667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45993.719832291667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45993.719832291667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45993.719832291667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45993.719832291667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45993.719832291667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45993.719832291667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45993.719832291667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45993.719832291667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45993.719832291667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45993.719832291667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45993.719832291667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45993.719832291667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45993.719832291667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45993.719832291667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45993.719832291667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45993.719832291667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45993.719832291667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45993.719832291667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45993.719832291667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45993.719832291667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45993.719832291667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45993.719832291667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45993.719832291667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45993.719832291667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45993.719832291667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45993.719832291667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45993.719832291667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45993.719832291667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45993.719832291667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45993.719832291667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45993.719832291667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45993.719832291667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45993.719832291667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45993.719832291667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45993.719832291667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45993.719832291667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45993.719832291667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45993.719832291667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45993.719832291667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45993.719832291667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45993.719832291667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45993.719832291667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45993.719832291667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45993.719832291667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45993.719832291667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45993.719832291667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45993.719832291667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45993.719832291667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45993.719832291667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45993.719832291667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45993.719832291667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45993.719832291667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45993.719832291667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45993.719832291667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45993.719832291667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45993.719832291667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45993.719832291667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45993.719832291667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45993.719832291667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45993.719832291667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45993.719832291667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45993.719832291667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45993.719832291667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45993.719832291667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45993.719832291667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45993.719832291667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45993.719832291667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45993.719832291667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45993.719832291667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45993.719832291667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45993.719832291667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45993.719832291667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45993.719832291667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45993.719832291667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45993.719832291667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45993.719832291667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45993.719832291667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45993.719832291667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45993.719832291667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45993.719832291667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45993.719832291667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45993.719832291667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45993.719832291667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45993.719832291667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45993.719832291667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45993.719832291667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45993.719832291667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45993.719832291667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45993.719832291667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45993.719832291667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45993.719832291667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45993.719832291667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45993.719832291667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45993.719832291667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45993.719832291667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45993.719832291667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45993.719832291667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45993.719832291667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45993.719832291667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45993.719832291667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45993.719832291667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45993.719832291667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45993.719832291667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45993.719832291667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45993.719832291667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45993.719832291667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45993.719832291667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45993.719832291667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45993.719832291667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45993.719832291667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45993.719832291667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45993.719832291667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45993.719832291667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45993.719832291667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45993.719832291667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45993.719832291667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45993.719832291667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45993.719832291667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45993.719832291667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45993.719832291667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45993.719832291667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45993.719832291667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45993.719832291667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45993.719832291667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45993.719832291667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45993.719832291667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45993.719832291667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45993.719832291667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45993.719832291667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45993.719832291667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45993.719832291667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45993.719832291667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45993.719832291667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45993.719832291667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45993.719832291667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45993.719832291667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45993.719832291667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45993.719832291667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45993.719832291667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45993.719832291667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45993.719832291667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45993.719832291667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45993.719832291667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45993.719832291667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45993.719832291667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45993.719832291667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45993.719832291667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45993.719832291667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45993.719832291667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45993.719832291667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45993.719832291667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45993.719832291667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45993.719832291667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45993.719832291667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45993.719832291667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45993.719832291667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45993.719832291667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45993.719832291667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45993.719832291667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45993.719832291667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45993.719832291667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45993.719832291667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45993.719832291667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45993.719832291667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45993.719832291667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45993.719832291667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45993.719832291667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45993.719832291667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45993.719832291667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45993.719832291667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45993.719832291667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45993.719832291667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45993.719832291667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45993.719832291667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45993.719832291667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45993.719832291667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45993.719832291667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45993.719832291667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45993.719832291667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45993.719832291667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45993.719832291667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45993.719832291667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45993.719832291667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45993.719832291667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45993.719832291667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45993.719832291667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45993.719832291667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45993.719832291667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45993.719832291667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45993.719832291667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45993.719832291667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45993.719832291667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45993.719832291667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45993.719832291667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45993.719832291667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45993.719832291667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45993.719832291667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45993.719832291667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45993.719832291667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45993.719832291667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45993.719832291667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45993.719832291667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45993.719832291667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45993.719832291667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45993.719832291667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45993.719832291667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45993.719832291667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45993.719832291667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45993.719832291667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45993.719832291667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45993.719832291667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45993.719832291667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45993.719832291667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45993.719832291667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45993.719832291667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45993.719832291667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45993.719832291667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45993.719832291667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45993.719832291667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45993.719832291667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45993.719832291667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45993.719832291667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45993.719832291667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45993.719832291667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45993.719832291667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45993.719832291667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45993.719832291667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45993.719832291667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45993.719832291667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45993.719832291667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45993.719832291667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45993.719832291667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45993.719832291667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45993.719832291667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45993.719832291667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45993.719832291667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45993.719832291667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45993.719832291667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45993.719832291667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45993.719832291667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45993.719832291667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45993.719832291667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45993.719832291667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45993.719832291667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45993.719832291667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45993.719832291667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45993.719832291667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45993.719832291667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45993.719832291667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45993.719832291667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45993.719832291667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45993.719832291667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45993.719832291667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45993.719832291667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45993.719832291667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45993.719832291667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45993.719832291667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45993.719832291667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45993.719832291667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45993.719832291667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45993.719832291667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45993.719832291667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45993.719832291667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45993.719832291667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45993.719832291667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45993.719832291667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45993.719832291667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45993.719832291667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45993.719832291667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45993.719832291667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45993.719832291667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45993.719832291667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45993.719832291667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45993.719832291667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45993.719832291667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45993.719832291667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45993.719832291667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45993.719832291667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45993.719832291667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45993.719832291667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45993.719832291667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45993.719832291667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45993.719832291667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45993.719832291667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45993.719832291667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45993.719832291667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45993.719832291667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45993.719832291667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45993.719832291667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45993.719832291667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45993.719832291667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45993.719832291667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45993.719832291667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45993.719832291667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45993.719832291667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45993.719832291667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45993.719832291667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45993.719832291667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45993.719832291667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45993.719832291667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45993.719832291667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45993.719832291667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45993.719832291667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45993.719832291667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45993.719832291667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45993.719832291667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45993.719832291667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45993.719832291667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45993.719832291667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45993.719832291667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45993.719832291667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45993.719832291667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45993.719832291667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45993.719832291667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45993.719832291667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45993.719832291667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45993.719832291667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45993.719832291667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45993.719832291667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45993.719832291667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45993.719832291667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45993.719832291667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45993.719832291667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45993.719832291667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45993.719832291667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45993.719832291667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45993.719832291667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45993.719832291667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45993.719832291667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45993.719832291667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45993.719832291667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45993.719832291667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45993.719832291667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45993.719832291667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45993.719832291667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45993.719832291667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45993.719832291667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45993.719832291667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45993.719832291667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45993.719832291667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45993.719832291667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45993.719832291667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45993.719832291667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45993.719832291667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45993.719832291667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45993.719832291667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45993.719832291667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45993.719832291667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45993.719832291667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45993.719832291667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45993.719832291667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45993.719832291667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45993.719832291667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45993.719832291667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45993.719832291667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45993.719832291667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45993.719832291667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45993.719832291667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45993.719832291667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45993.719832291667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45993.719832291667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45993.719832291667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45993.719832291667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45993.719832291667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45993.719832291667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45993.719832291667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45993.719832291667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45993.719832291667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45993.719832291667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45993.719832291667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45993.719832291667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45993.719832291667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45993.719832291667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45993.719832291667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45993.719832291667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45993.719832291667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45993.719832291667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45993.719832291667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45993.719832291667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45993.719832291667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45993.719832291667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45993.719832291667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45993.719832291667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45993.719832291667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45993.719832291667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45993.719832291667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45993.719832291667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45993.719832291667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45993.719832291667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45993.719832291667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45993.719832291667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45993.719832291667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45993.719832291667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45993.719832291667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45993.719832291667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45993.719832291667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45993.719832291667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45993.719832291667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45993.719832291667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45993.719832291667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45993.719832291667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45993.719832291667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45993.719832291667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45993.719832291667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45993.719832291667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45993.719832291667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45993.719832291667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45993.719832291667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45993.719832291667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45993.719832291667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45993.719832291667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45993.719832291667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45993.719832291667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45993.719832291667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45993.719832291667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45993.719832291667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45993.719832291667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45993.719832291667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45993.719832291667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45993.719832291667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45993.719832291667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45993.719832291667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45993.719832291667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45993.719832291667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45993.719832291667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45993.719832291667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45993.719832291667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45993.719832291667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45993.719832291667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45993.719832291667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45993.719832291667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45993.719832291667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45993.719832291667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45993.719832291667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45993.719832291667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45993.719832291667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45993.719832291667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45993.719832291667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45993.719832291667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45993.719832291667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45993.719832291667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45993.719832291667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45993.719832291667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45993.719832291667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45993.719832291667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45993.719832291667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45993.719832291667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45993.719832291667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45993.719832291667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45993.719832291667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45993.719832291667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45993.719832291667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45993.719832291667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45993.719832291667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45993.719832291667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45993.719832291667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45993.719832291667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45993.719832291667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45993.719832291667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45993.719832291667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45993.719832291667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45993.719832291667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45993.719832291667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45993.719832291667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45993.719832291667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45993.719832291667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45993.719832291667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45993.719832291667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45993.719832291667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45993.719832291667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45993.719832291667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45993.719832291667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45993.719832291667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45993.719832291667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45993.719832291667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45993.719832291667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45993.719832291667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45993.719832291667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45993.719832291667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45993.719832291667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45993.719832291667</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290.23911469907034</v>
      </c>
      <c r="H2" s="92">
        <v>45703.474768518521</v>
      </c>
      <c r="I2" s="92" t="str">
        <f>IFERROR(VLOOKUP(D2,DB!A:F,6,0),"")</f>
        <v>SCECO</v>
      </c>
      <c r="J2" s="92" t="str">
        <f>IFERROR(VLOOKUP(D2,DB!A:G,7,0),"")</f>
        <v>Dead</v>
      </c>
      <c r="K2" s="94" t="s">
        <v>39197</v>
      </c>
      <c r="L2" s="88" t="str">
        <f>IFERROR(VLOOKUP(D2,DB!A:I,9,0),"")</f>
        <v>Latis</v>
      </c>
    </row>
    <row r="3" spans="1:16" ht="15" customHeight="1">
      <c r="A3" s="110" t="s">
        <v>39198</v>
      </c>
      <c r="B3" s="88" t="str">
        <f>IFERROR(VLOOKUP(D3,DB!A:K,11,0),"")</f>
        <v>R4</v>
      </c>
      <c r="C3" s="90">
        <v>1</v>
      </c>
      <c r="D3" s="88" t="s">
        <v>29462</v>
      </c>
      <c r="E3" s="91" t="s">
        <v>39187</v>
      </c>
      <c r="F3" s="92">
        <v>45993.693842592591</v>
      </c>
      <c r="G3" s="93">
        <f t="shared" ref="G3:G59" ca="1" si="0">IFERROR(NOW()-F3,"")</f>
        <v>2.5989699075580575E-2</v>
      </c>
      <c r="H3" s="92">
        <v>45993.687592592592</v>
      </c>
      <c r="I3" s="110" t="str">
        <f>IFERROR(VLOOKUP(D3,DB!A:F,6,0),"")</f>
        <v>SCECO</v>
      </c>
      <c r="J3" s="110" t="str">
        <f>IFERROR(VLOOKUP(D3,DB!A:G,7,0),"")</f>
        <v>Good</v>
      </c>
      <c r="K3" s="94" t="s">
        <v>39199</v>
      </c>
      <c r="L3" s="88" t="str">
        <f>IFERROR(VLOOKUP(D3,DB!A:I,9,0),"")</f>
        <v>Latis</v>
      </c>
    </row>
    <row r="4" spans="1:16" ht="15" customHeight="1">
      <c r="A4" s="110"/>
      <c r="B4" s="110" t="str">
        <f>IFERROR(VLOOKUP(D4,DB!A:K,11,0),"")</f>
        <v/>
      </c>
      <c r="C4" s="90"/>
      <c r="D4" s="88"/>
      <c r="E4" s="91"/>
      <c r="F4" s="92"/>
      <c r="G4" s="93">
        <f t="shared" ca="1" si="0"/>
        <v>45993.719832291667</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45993.719832291667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45993.719832291667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45993.719832291667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45993.719832291667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45993.719832291667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45993.719832291667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45993.719832291667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45993.719832291667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45993.719832291667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45993.719832291667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45993.719832291667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45993.719832291667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45993.719832291667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45993.719832291667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45993.719832291667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45993.719832291667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45993.719832291667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45993.719832291667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45993.719832291667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45993.719832291667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45993.719832291667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45993.719832291667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45993.719832291667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45993.719832291667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45993.719832291667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45993.719832291667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45993.719832291667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45993.719832291667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45993.719832291667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45993.719832291667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45993.719832291667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45993.719832291667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45993.719832291667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45993.719832291667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45993.719832291667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45993.719832291667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45993.719832291667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45993.719832291667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45993.719832291667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45993.719832291667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45993.719832291667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45993.719832291667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45993.719832291667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45993.719832291667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45993.719832291667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45993.719832291667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45993.719832291667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45993.719832291667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45993.719832291667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45993.719832291667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45993.719832291667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45993.719832291667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45993.719832291667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45993.719832291667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45993.719832291667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ref="G60:G123" ca="1" si="1">IFERROR(NOW()-F60,"")</f>
        <v>45993.719832291667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45993.719832291667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45993.719832291667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45993.719832291667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45993.719832291667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45993.719832291667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45993.719832291667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45993.719832291667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45993.719832291667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45993.719832291667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45993.719832291667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45993.719832291667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45993.719832291667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45993.719832291667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45993.719832291667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45993.719832291667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45993.719832291667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45993.719832291667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45993.719832291667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45993.719832291667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45993.719832291667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45993.719832291667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45993.719832291667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45993.719832291667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45993.719832291667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45993.719832291667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45993.719832291667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45993.719832291667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45993.719832291667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45993.719832291667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45993.719832291667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45993.719832291667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45993.719832291667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45993.719832291667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45993.719832291667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45993.719832291667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45993.719832291667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45993.719832291667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45993.719832291667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45993.719832291667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45993.719832291667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45993.719832291667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45993.719832291667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45993.719832291667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45993.719832291667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45993.719832291667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45993.719832291667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45993.719832291667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45993.719832291667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45993.719832291667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45993.719832291667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45993.719832291667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45993.719832291667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45993.719832291667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45993.719832291667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45993.719832291667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45993.719832291667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45993.719832291667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45993.719832291667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45993.719832291667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45993.719832291667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45993.719832291667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45993.719832291667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45993.719832291667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ref="G124:G187" ca="1" si="2">IFERROR(NOW()-F124,"")</f>
        <v>45993.719832291667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45993.719832291667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45993.719832291667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45993.719832291667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45993.719832291667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45993.719832291667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45993.719832291667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45993.719832291667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45993.719832291667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45993.719832291667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45993.719832291667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45993.719832291667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45993.719832291667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45993.719832291667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45993.719832291667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45993.719832291667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45993.719832291667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45993.719832291667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45993.719832291667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45993.719832291667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45993.719832291667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45993.719832291667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45993.719832291667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45993.719832291667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45993.719832291667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45993.719832291667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45993.719832291667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45993.719832291667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45993.719832291667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45993.719832291667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45993.719832291667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45993.719832291667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45993.719832291667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45993.719832291667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45993.719832291667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45993.719832291667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45993.719832291667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45993.719832291667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45993.719832291667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45993.719832291667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45993.719832291667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45993.719832291667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45993.719832291667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45993.719832291667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45993.719832291667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45993.719832291667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45993.719832291667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45993.719832291667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45993.719832291667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45993.719832291667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45993.719832291667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45993.719832291667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45993.719832291667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45993.719832291667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45993.719832291667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45993.719832291667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45993.719832291667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45993.719832291667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45993.719832291667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45993.719832291667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45993.719832291667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45993.719832291667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45993.719832291667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45993.719832291667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ref="G188:G233" ca="1" si="3">IFERROR(NOW()-F188,"")</f>
        <v>45993.719832291667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45993.719832291667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45993.719832291667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45993.719832291667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45993.719832291667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45993.719832291667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45993.719832291667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45993.719832291667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45993.719832291667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45993.719832291667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45993.719832291667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45993.719832291667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45993.719832291667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45993.719832291667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45993.719832291667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45993.719832291667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45993.719832291667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45993.719832291667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45993.719832291667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45993.719832291667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45993.719832291667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45993.719832291667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45993.719832291667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45993.719832291667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45993.719832291667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45993.719832291667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45993.719832291667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45993.719832291667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45993.719832291667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45993.719832291667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45993.719832291667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45993.719832291667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45993.719832291667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45993.719832291667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45993.719832291667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45993.719832291667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45993.719832291667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45993.719832291667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45993.719832291667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45993.719832291667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45993.719832291667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45993.719832291667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45993.719832291667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45993.719832291667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45993.719832291667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45993.719832291667</v>
      </c>
      <c r="H233" s="92"/>
      <c r="I233" s="110" t="str">
        <f>IFERROR(VLOOKUP(D233,DB!A:F,6,0),"")</f>
        <v/>
      </c>
      <c r="J233" s="110" t="str">
        <f>IFERROR(VLOOKUP(D233,DB!A:G,7,0),"")</f>
        <v/>
      </c>
      <c r="K233" s="94"/>
      <c r="L233" s="88" t="str">
        <f>IFERROR(VLOOKUP(D233,DB!A:I,9,0),"")</f>
        <v/>
      </c>
    </row>
  </sheetData>
  <dataValidations count="2">
    <dataValidation allowBlank="1" showInputMessage="1" showErrorMessage="1" sqref="E1" xr:uid="{A4F81451-56CC-4543-9497-104C4E44EE4B}"/>
    <dataValidation type="list" allowBlank="1" showInputMessage="1" showErrorMessage="1" sqref="E2:E2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tabSelected="1" workbookViewId="0">
      <selection activeCell="A6" sqref="A6:X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101.88777210647822</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39187</v>
      </c>
      <c r="F3" s="38">
        <v>45926.188877314817</v>
      </c>
      <c r="G3" s="105">
        <f t="shared" ref="G3" ca="1" si="0">IFERROR(NOW()-F3,"")</f>
        <v>67.530954976849898</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39187</v>
      </c>
      <c r="F4" s="107">
        <v>45948.661111111112</v>
      </c>
      <c r="G4" s="108">
        <f t="shared" ref="G4" ca="1" si="1">IFERROR(NOW()-F4,"")</f>
        <v>45.05872118055413</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12.346533680552966</v>
      </c>
      <c r="H5" s="136">
        <v>45981.360798611109</v>
      </c>
      <c r="I5" s="106" t="str">
        <f>IFERROR(VLOOKUP(D5,DB!A:F,6,0),"")</f>
        <v>SCECO</v>
      </c>
      <c r="J5" s="106" t="str">
        <f>IFERROR(VLOOKUP(D5,DB!A:G,7,0),"")</f>
        <v>Dead</v>
      </c>
      <c r="K5" s="106" t="s">
        <v>39207</v>
      </c>
      <c r="L5" s="106" t="str">
        <f>IFERROR(VLOOKUP(D5,DB!A:I,9,0),"")</f>
        <v>Latis</v>
      </c>
    </row>
    <row r="6" spans="1:13">
      <c r="A6" s="37"/>
      <c r="B6" s="37" t="str">
        <f>IFERROR(VLOOKUP(D6,DB!A:K,11,0),"")</f>
        <v/>
      </c>
      <c r="C6" s="37"/>
      <c r="D6" s="37"/>
      <c r="E6" s="37"/>
      <c r="F6" s="38"/>
      <c r="G6" s="135">
        <f ca="1">IFERROR(NOW()-F6,"")</f>
        <v>45993.719832291667</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45993.719832291667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45993.719832291667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45993.719832291667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45993.719832291667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45993.719832291667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45993.719832291667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45993.719832291667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45993.719832291667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45993.719832291667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45993.719832291667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45993.719832291667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45993.719832291667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45993.719832291667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45993.719832291667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45993.719832291667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45993.719832291667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45993.719832291667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45993.719832291667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45993.719832291667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45993.719832291667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45993.719832291667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45993.719832291667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45993.719832291667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45993.719832291667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45993.719832291667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45993.719832291667</v>
      </c>
      <c r="H32" s="38"/>
      <c r="I32" s="37" t="str">
        <f>IFERROR(VLOOKUP(D32,DB!A:F,6,0),"")</f>
        <v/>
      </c>
      <c r="J32" s="37" t="str">
        <f>IFERROR(VLOOKUP(D32,DB!A:G,7,0),"")</f>
        <v/>
      </c>
      <c r="K32" s="37"/>
      <c r="L32" s="37" t="str">
        <f>IFERROR(VLOOKUP(D32,DB!A:I,9,0),"")</f>
        <v/>
      </c>
    </row>
    <row r="33" spans="1:12">
      <c r="A33" s="150"/>
      <c r="B33" s="150" t="str">
        <f>IFERROR(VLOOKUP(D33,DB!A:K,11,0),"")</f>
        <v/>
      </c>
      <c r="C33" s="150"/>
      <c r="D33" s="150"/>
      <c r="E33" s="150"/>
      <c r="F33" s="151"/>
      <c r="G33" s="152">
        <f ca="1">IFERROR(NOW()-F33,"")</f>
        <v>45993.719832291667</v>
      </c>
      <c r="H33" s="151"/>
      <c r="I33" s="150" t="str">
        <f>IFERROR(VLOOKUP(D33,DB!A:F,6,0),"")</f>
        <v/>
      </c>
      <c r="J33" s="150" t="str">
        <f>IFERROR(VLOOKUP(D33,DB!A:G,7,0),"")</f>
        <v/>
      </c>
      <c r="K33" s="150"/>
      <c r="L33" s="150"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39208</v>
      </c>
      <c r="B2" s="119" t="str">
        <f>IFERROR(VLOOKUP(D2,DB!A:K,11,0),"")</f>
        <v>R6</v>
      </c>
      <c r="C2" s="120">
        <v>1</v>
      </c>
      <c r="D2" s="119" t="s">
        <v>31005</v>
      </c>
      <c r="E2" s="142" t="s">
        <v>39106</v>
      </c>
      <c r="F2" s="121">
        <v>45993.631064814814</v>
      </c>
      <c r="G2" s="72">
        <f ca="1">IFERROR(NOW()-F2,"-")</f>
        <v>8.8767476852808613E-2</v>
      </c>
      <c r="H2" s="121">
        <v>45993.631064814814</v>
      </c>
      <c r="I2" s="119" t="str">
        <f>IFERROR(VLOOKUP(D2,DB!A:F,6,0),"")</f>
        <v>SCECO+STB</v>
      </c>
      <c r="J2" s="119" t="str">
        <f>IFERROR(VLOOKUP(D2,DB!A:G,7,0),"")</f>
        <v>Good</v>
      </c>
      <c r="K2" s="122" t="s">
        <v>39209</v>
      </c>
      <c r="L2" s="137" t="str">
        <f>IFERROR(VLOOKUP(D2,DB!A:I,9,0),"")</f>
        <v>Latis</v>
      </c>
    </row>
    <row r="3" spans="1:16382" ht="31.5" customHeight="1">
      <c r="A3" s="118"/>
      <c r="B3" s="119" t="str">
        <f>IFERROR(VLOOKUP(D3,DB!A:K,11,0),"")</f>
        <v/>
      </c>
      <c r="C3" s="120"/>
      <c r="D3" s="119"/>
      <c r="E3" s="142"/>
      <c r="F3" s="121"/>
      <c r="G3" s="72">
        <f ca="1">IFERROR(NOW()-F3,"-")</f>
        <v>45993.719832291667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45993.719832291667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45993.719832291667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45993.719832291667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45993.719832291667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45993.719832291667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45993.719832291667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45993.719832291667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45993.719832291667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45993.719832291667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45993.719832291667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45993.719832291667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45993.719832291667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45993.719832291667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45993.719832291667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45993.719832291667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45993.719832291667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45993.719832291667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45993.719832291667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45993.719832291667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45993.719832291667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45993.719832291667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45993.719832291667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45993.719832291667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45993.719832291667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45993.719832291667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45993.719832291667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45993.719832291667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45993.719832291667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45993.719832291667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45993.719832291667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45993.719832291667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45993.719832291667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45993.719832291667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45993.719832291667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45993.719832291667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45993.719832291667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45993.719832291667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45993.719832291667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45993.719832291667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45993.719832291667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45993.719832291667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45993.719832291667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45993.719832291667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45993.719832291667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45993.719832291667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45993.719832291667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45993.719832291667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45993.719832291667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45993.719832291667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45993.719832291667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45993.719832291667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45993.719832291667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45993.719832291667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45993.719832291667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45993.719832291667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45993.719832291667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45993.719832291667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45993.719832291667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45993.719832291667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45993.719832291667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45993.719832291667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45993.719832291667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45993.719832291667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45993.719832291667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45993.719832291667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45993.719832291667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45993.719832291667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45993.719832291667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45993.719832291667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45993.719832291667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45993.719832291667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45993.719832291667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45993.719832291667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45993.719832291667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45993.719832291667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45993.719832291667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45993.719832291667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45993.719832291667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45993.719832291667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45993.719832291667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45993.719832291667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45993.719832291667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45993.719832291667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45993.719832291667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45993.719832291667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45993.719832291667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45993.719832291667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45993.719832291667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45993.719832291667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45993.719832291667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45993.719832291667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45993.719832291667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45993.719832291667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45993.719832291667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45993.719832291667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45993.719832291667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45993.719832291667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45993.719832291667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45993.719832291667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45993.719832291667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45993.719832291667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45993.719832291667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45993.719832291667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45993.719832291667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45993.719832291667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45993.719832291667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45993.719832291667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45993.719832291667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45993.719832291667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45993.719832291667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45993.719832291667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45993.719832291667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45993.719832291667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45993.719832291667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45993.719832291667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45993.719832291667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45993.719832291667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45993.719832291667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45993.719832291667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45993.719832291667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45993.719832291667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45993.719832291667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45993.719832291667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45993.719832291667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45993.719832291667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45993.719832291667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45993.719832291667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45993.719832291667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45993.719832291667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45993.719832291667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45993.719832291667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45993.719832291667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45993.719832291667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45993.719832291667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45993.719832291667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45993.719832291667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45993.719832291667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45993.719832291667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45993.719832291667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45993.719832291667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45993.719832291667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45993.719832291667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45993.719832291667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45993.719832291667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45993.719832291667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45993.719832291667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45993.719832291667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45993.719832291667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45993.719832291667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45993.719832291667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45993.719832291667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45993.719832291667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45993.719832291667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45993.719832291667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45993.719832291667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45993.719832291667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45993.719832291667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45993.719832291667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45993.719832291667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45993.719832291667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45993.719832291667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45993.719832291667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45993.719832291667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45993.719832291667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45993.719832291667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45993.719832291667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45993.719832291667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45993.719832291667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45993.719832291667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45993.719832291667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45993.719832291667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45993.719832291667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45993.719832291667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45993.719832291667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45993.719832291667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45993.719832291667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45993.719832291667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45993.719832291667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45993.719832291667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45993.719832291667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45993.719832291667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45993.719832291667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45993.719832291667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45993.719832291667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45993.719832291667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45993.719832291667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45993.719832291667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45993.719832291667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45993.719832291667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45993.719832291667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45993.719832291667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45993.719832291667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45993.719832291667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45993.719832291667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45993.719832291667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45993.719832291667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45993.719832291667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45993.719832291667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45993.719832291667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45993.719832291667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45993.719832291667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45993.719832291667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45993.719832291667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45993.719832291667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45993.719832291667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45993.719832291667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45993.719832291667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45993.719832291667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45993.719832291667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45993.719832291667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45993.719832291667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45993.719832291667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45993.719832291667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45993.719832291667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45993.719832291667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45993.719832291667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45993.719832291667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45993.719832291667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45993.719832291667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45993.719832291667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45993.719832291667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45993.719832291667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45993.719832291667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45993.719832291667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45993.719832291667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45993.719832291667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45993.719832291667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45993.719832291667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45993.719832291667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45993.719832291667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45993.719832291667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45993.719832291667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45993.719832291667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45993.719832291667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45993.719832291667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45993.719832291667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45993.719832291667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45993.719832291667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45993.719832291667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45993.719832291667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45993.719832291667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45993.719832291667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45993.719832291667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45993.719832291667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45993.719832291667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45993.719832291667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45993.719832291667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45993.719832291667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45993.719832291667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45993.719832291667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45993.719832291667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45993.719832291667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45993.719832291667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45993.719832291667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45993.719832291667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45993.719832291667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45993.719832291667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45993.719832291667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45993.719832291667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45993.719832291667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45993.719832291667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45993.719832291667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45993.719832291667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45993.719832291667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45993.719832291667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45993.719832291667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45993.719832291667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45993.719832291667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45993.719832291667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45993.719832291667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45993.719832291667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45993.719832291667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45993.719832291667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45993.719832291667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45993.719832291667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45993.719832291667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45993.719832291667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45993.719832291667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45993.719832291667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45993.719832291667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45993.719832291667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45993.719832291667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45993.719832291667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45993.719832291667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45993.719832291667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45993.719832291667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45993.719832291667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45993.719832291667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45993.719832291667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45993.719832291667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45993.719832291667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45993.719832291667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45993.719832291667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45993.719832291667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45993.719832291667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45993.719832291667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45993.719832291667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45993.719832291667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45993.719832291667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45993.719832291667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45993.719832291667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45993.719832291667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45993.719832291667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45993.719832291667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45993.719832291667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45993.719832291667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45993.719832291667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45993.719832291667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45993.719832291667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45993.719832291667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45993.719832291667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45993.719832291667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45993.719832291667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45993.719832291667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45993.719832291667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45993.719832291667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45993.719832291667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45993.719832291667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45993.719832291667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45993.719832291667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45993.719832291667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45993.719832291667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45993.719832291667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45993.719832291667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45993.719832291667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45993.719832291667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45993.719832291667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45993.719832291667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45993.719832291667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45993.719832291667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45993.719832291667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45993.719832291667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45993.719832291667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45993.719832291667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45993.719832291667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45993.719832291667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45993.719832291667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45993.719832291667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45993.719832291667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45993.719832291667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45993.719832291667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45993.719832291667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45993.719832291667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45993.719832291667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45993.719832291667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45993.719832291667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45993.719832291667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45993.719832291667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45993.719832291667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45993.719832291667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45993.719832291667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45993.719832291667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45993.719832291667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45993.719832291667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45993.719832291667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45993.719832291667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45993.719832291667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45993.719832291667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45993.719832291667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45993.719832291667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45993.719832291667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45993.719832291667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45993.719832291667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45993.719832291667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45993.719832291667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45993.719832291667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45993.719832291667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45993.719832291667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45993.719832291667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45993.719832291667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45993.719832291667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45993.719832291667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45993.719832291667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45993.719832291667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45993.719832291667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45993.719832291667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45993.719832291667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45993.719832291667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45993.719832291667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45993.719832291667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45993.719832291667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45993.719832291667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45993.719832291667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45993.719832291667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45993.719832291667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45993.719832291667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45993.719832291667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45993.719832291667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45993.719832291667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45993.719832291667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45993.719832291667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45993.719832291667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45993.719832291667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45993.719832291667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45993.719832291667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45993.719832291667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45993.719832291667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45993.719832291667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45993.719832291667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45993.719832291667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45993.719832291667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45993.719832291667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45993.719832291667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45993.719832291667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45993.719832291667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45993.719832291667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45993.719832291667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45993.719832291667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45993.719832291667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45993.719832291667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45993.719832291667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45993.719832291667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45993.719832291667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45993.719832291667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45993.719832291667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45993.719832291667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45993.719832291667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45993.719832291667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45993.719832291667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45993.719832291667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45993.719832291667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45993.719832291667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45993.719832291667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45993.719832291667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45993.719832291667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45993.719832291667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45993.719832291667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45993.719832291667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45993.719832291667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45993.719832291667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45993.719832291667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45993.719832291667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45993.719832291667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45993.719832291667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45993.719832291667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45993.719832291667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45993.719832291667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45993.719832291667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45993.719832291667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45993.719832291667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45993.719832291667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45993.719832291667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45993.719832291667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45993.719832291667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45993.719832291667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45993.719832291667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45993.719832291667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45993.719832291667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45993.719832291667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45993.719832291667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45993.719832291667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45993.719832291667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45993.719832291667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45993.719832291667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45993.719832291667</v>
      </c>
      <c r="H458" s="121"/>
      <c r="I458" s="119" t="str">
        <f>IFERROR(VLOOKUP(D458,DB!A:F,6,0),"")</f>
        <v/>
      </c>
      <c r="J458" s="119" t="str">
        <f>IFERROR(VLOOKUP(D458,DB!A:G,7,0),"")</f>
        <v/>
      </c>
      <c r="K458" s="122"/>
      <c r="L458" s="137" t="str">
        <f>IFERROR(VLOOKUP(D458,DB!A:I,9,0),"")</f>
        <v/>
      </c>
    </row>
    <row r="459" spans="1:12" ht="31.5" customHeight="1">
      <c r="A459" s="143"/>
      <c r="B459" s="144" t="str">
        <f>IFERROR(VLOOKUP(D459,DB!A:K,11,0),"")</f>
        <v/>
      </c>
      <c r="C459" s="145"/>
      <c r="D459" s="144"/>
      <c r="E459" s="142"/>
      <c r="F459" s="146"/>
      <c r="G459" s="147">
        <f ca="1">IFERROR(NOW()-F459,"-")</f>
        <v>45993.719832291667</v>
      </c>
      <c r="H459" s="146"/>
      <c r="I459" s="144" t="str">
        <f>IFERROR(VLOOKUP(D459,DB!A:F,6,0),"")</f>
        <v/>
      </c>
      <c r="J459" s="144" t="str">
        <f>IFERROR(VLOOKUP(D459,DB!A:G,7,0),"")</f>
        <v/>
      </c>
      <c r="K459" s="148"/>
      <c r="L459" s="149" t="str">
        <f>IFERROR(VLOOKUP(D459,DB!A:I,9,0),"")</f>
        <v/>
      </c>
    </row>
  </sheetData>
  <dataValidations count="2">
    <dataValidation allowBlank="1" showInputMessage="1" showErrorMessage="1" sqref="E1" xr:uid="{9E1BC488-8814-4F8A-8DBE-742B3278AB71}"/>
    <dataValidation type="list" allowBlank="1" showInputMessage="1" showErrorMessage="1" sqref="E2:E4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2025-12-02T14:16:39Z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